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890" activeTab="0"/>
  </bookViews>
  <sheets>
    <sheet name="Приложение № 19" sheetId="1" r:id="rId1"/>
  </sheets>
  <definedNames>
    <definedName name="_xlnm.Print_Titles" localSheetId="0">'Приложение № 19'!$A:$D,'Приложение № 19'!$7:$10</definedName>
  </definedNames>
  <calcPr fullCalcOnLoad="1"/>
</workbook>
</file>

<file path=xl/sharedStrings.xml><?xml version="1.0" encoding="utf-8"?>
<sst xmlns="http://schemas.openxmlformats.org/spreadsheetml/2006/main" count="285" uniqueCount="175">
  <si>
    <t>Раз-</t>
  </si>
  <si>
    <t>дел</t>
  </si>
  <si>
    <t>Под-</t>
  </si>
  <si>
    <t>раз-</t>
  </si>
  <si>
    <t xml:space="preserve"> </t>
  </si>
  <si>
    <t>Наименование</t>
  </si>
  <si>
    <t>0100</t>
  </si>
  <si>
    <t xml:space="preserve">   </t>
  </si>
  <si>
    <t xml:space="preserve">ГОСУДАРСТВЕННОЕ УПРАВЛЕНИЕ И МЕСТНОЕ САМОУПРАВЛЕНИЕ         </t>
  </si>
  <si>
    <t>01</t>
  </si>
  <si>
    <t xml:space="preserve">Функционирование главы государства - Президента ПМР         </t>
  </si>
  <si>
    <t xml:space="preserve">Администрация Президента ПМР                                </t>
  </si>
  <si>
    <t>02</t>
  </si>
  <si>
    <t xml:space="preserve">Функционирование органов законодательной гос-ной власти     </t>
  </si>
  <si>
    <t xml:space="preserve">Счётная палата ПМР                                          </t>
  </si>
  <si>
    <t xml:space="preserve">Аппарат Уполномоченного по правам человека в ПМР            </t>
  </si>
  <si>
    <t>03</t>
  </si>
  <si>
    <t xml:space="preserve">Функционирование исполнительных органов гос-ной власти      </t>
  </si>
  <si>
    <t xml:space="preserve">Министерство экономического развития ПМР (аппарат)          </t>
  </si>
  <si>
    <t xml:space="preserve">Министерство по социальной защите и труду ПМР (аппарат)     </t>
  </si>
  <si>
    <t xml:space="preserve">Министерство здравоохранения  ПМР (аппарат)                 </t>
  </si>
  <si>
    <t xml:space="preserve">Министерство просвещения ПМР (аппарат)                      </t>
  </si>
  <si>
    <t xml:space="preserve">Министерство юстиции ПМР (аппарат)                          </t>
  </si>
  <si>
    <t xml:space="preserve">Министерство иностранных дел ПМР (аппарат)                  </t>
  </si>
  <si>
    <t xml:space="preserve">Министерство с/х и природных ресурсов ПМР (аппарат)         </t>
  </si>
  <si>
    <t xml:space="preserve">ГС по спорту ПМР (аппарат)                                  </t>
  </si>
  <si>
    <t xml:space="preserve">ГС по культуре и историческому наследию ПМР (аппарат)       </t>
  </si>
  <si>
    <t xml:space="preserve">ГС средств массовой информации ПМР (аппарат)                </t>
  </si>
  <si>
    <t xml:space="preserve">ГС связи ПМР (аппарат)                                      </t>
  </si>
  <si>
    <t xml:space="preserve">ГС управления документацией и архивами ПМР (аппарат)        </t>
  </si>
  <si>
    <t>ГС экологич. контроля и охраны окужающей среды ПМР (аппарат)</t>
  </si>
  <si>
    <t xml:space="preserve">Фонд государственного резерва ПМР (аппарат)                 </t>
  </si>
  <si>
    <t xml:space="preserve">Министерство финансов ПМР (аппарат)                         </t>
  </si>
  <si>
    <t xml:space="preserve">ГС статистики ПМР (аппарат)                                 </t>
  </si>
  <si>
    <t>04</t>
  </si>
  <si>
    <t xml:space="preserve">Деятельность финансовых и налоговых органов                 </t>
  </si>
  <si>
    <t xml:space="preserve">Министерство финансов (подведомственные)                    </t>
  </si>
  <si>
    <t>05</t>
  </si>
  <si>
    <t xml:space="preserve">Прочие расходы на общегосударственное управление            </t>
  </si>
  <si>
    <t xml:space="preserve">Министерство юстиции (ГС РиН, БСЭ)                          </t>
  </si>
  <si>
    <t xml:space="preserve">Мин-во с/х и природных ресурсов (террит. управления)        </t>
  </si>
  <si>
    <t>08</t>
  </si>
  <si>
    <t xml:space="preserve">Функционирование органов статистики                         </t>
  </si>
  <si>
    <t xml:space="preserve">ГС статистики ПМР (территор.упр-я статистики)               </t>
  </si>
  <si>
    <t>10</t>
  </si>
  <si>
    <t xml:space="preserve">Функционирование Правительства ПМР                          </t>
  </si>
  <si>
    <t xml:space="preserve">Правительство  ПМР                                          </t>
  </si>
  <si>
    <t>0200</t>
  </si>
  <si>
    <t xml:space="preserve">ОРГАНЫ СУДЕБНОЙ ВЛАСТИ                                      </t>
  </si>
  <si>
    <t xml:space="preserve">Конституционный суд                                         </t>
  </si>
  <si>
    <t xml:space="preserve">Конституционный суд ПМР                                     </t>
  </si>
  <si>
    <t xml:space="preserve">Верховный суд                                               </t>
  </si>
  <si>
    <t xml:space="preserve">Верховный суд ПМР                                           </t>
  </si>
  <si>
    <t xml:space="preserve">Судебные органы                                             </t>
  </si>
  <si>
    <t xml:space="preserve">Судебный департамент  при Верховном суде ПМР                </t>
  </si>
  <si>
    <t xml:space="preserve">Арбитражный суд                                             </t>
  </si>
  <si>
    <t xml:space="preserve">Арбитражный суд ПМР                                         </t>
  </si>
  <si>
    <t>0400</t>
  </si>
  <si>
    <t xml:space="preserve">ГОСУДАРСТВЕННАЯ ОБОРОНА                                     </t>
  </si>
  <si>
    <t xml:space="preserve">Государственная армия                                       </t>
  </si>
  <si>
    <t xml:space="preserve">Министерство обороны ПМР                                    </t>
  </si>
  <si>
    <t>0500</t>
  </si>
  <si>
    <t xml:space="preserve">Органы внутренних дел                                       </t>
  </si>
  <si>
    <t xml:space="preserve">Министерство внутренних дел ПМР                             </t>
  </si>
  <si>
    <t xml:space="preserve">ГС судебных исполнителей ПМР                                </t>
  </si>
  <si>
    <t xml:space="preserve">Органы государственной безопасности                         </t>
  </si>
  <si>
    <t xml:space="preserve">Министерство государственной безопасности ПМР               </t>
  </si>
  <si>
    <t>07</t>
  </si>
  <si>
    <t xml:space="preserve">Следственные органы                                         </t>
  </si>
  <si>
    <t xml:space="preserve">Следственный комитет ПМР                                    </t>
  </si>
  <si>
    <t xml:space="preserve">Прокуратура ПМР и ее территориальные органы                 </t>
  </si>
  <si>
    <t xml:space="preserve">Прокуратура ПМР                                             </t>
  </si>
  <si>
    <t>09</t>
  </si>
  <si>
    <t xml:space="preserve">Надзорные органы                                            </t>
  </si>
  <si>
    <t xml:space="preserve">Служба государственного надзора МЮ ПМР                      </t>
  </si>
  <si>
    <t>13</t>
  </si>
  <si>
    <t xml:space="preserve">Органы и учреждения, не отн. к др.гр.                       </t>
  </si>
  <si>
    <t>0600</t>
  </si>
  <si>
    <t xml:space="preserve">ФУНДАМЕНТАЛЬНЫЕ ИССЛЕДОВАНИЯ И СОДЕЙСТВИЕ НТП               </t>
  </si>
  <si>
    <t>06</t>
  </si>
  <si>
    <t xml:space="preserve">Прикладные научные исследования                             </t>
  </si>
  <si>
    <t xml:space="preserve">Министерство с/х и природных ресурсов (НИУ)                 </t>
  </si>
  <si>
    <t xml:space="preserve">ГС экологич. контроля и охраны окруж. среды ПМР (наука)     </t>
  </si>
  <si>
    <t>0800</t>
  </si>
  <si>
    <t xml:space="preserve">СЕЛЬСКОЕ ХОЗЯЙСТВО                                          </t>
  </si>
  <si>
    <t xml:space="preserve">Мин-во с/х и прир.рес. (оросительные системы)               </t>
  </si>
  <si>
    <t xml:space="preserve">Мин-во с/х и прир.рес. (РЦ ВСиФСБ)                          </t>
  </si>
  <si>
    <t xml:space="preserve">Мин-во с/х и прир.рес. (противоградовая служба)             </t>
  </si>
  <si>
    <t xml:space="preserve">Мин-во с/х и прир.рес. (гос.селекционно-племенной центр)    </t>
  </si>
  <si>
    <t>0900</t>
  </si>
  <si>
    <t xml:space="preserve">Гидрометеорология                                           </t>
  </si>
  <si>
    <t xml:space="preserve">Мин-во с/х и прир.рес. (Республиканский  ГМЦ)               </t>
  </si>
  <si>
    <t>1300</t>
  </si>
  <si>
    <t xml:space="preserve">ОБРАЗОВАНИЕ                                                 </t>
  </si>
  <si>
    <t xml:space="preserve">Среднее образование                                         </t>
  </si>
  <si>
    <t xml:space="preserve">Общеобразовательные школы-интернаты                         </t>
  </si>
  <si>
    <t xml:space="preserve">Спецшколы-интернаты                                         </t>
  </si>
  <si>
    <t xml:space="preserve">Общеобразовательные школы                                   </t>
  </si>
  <si>
    <t xml:space="preserve">Специальное образование                                     </t>
  </si>
  <si>
    <t xml:space="preserve">Техникумы и колледжи системы здравоохранения                </t>
  </si>
  <si>
    <t xml:space="preserve">Техникумы и колледжи системы просвещения                    </t>
  </si>
  <si>
    <t xml:space="preserve">Высшее образование                                          </t>
  </si>
  <si>
    <t xml:space="preserve">Университет                                                 </t>
  </si>
  <si>
    <t xml:space="preserve">Курсы и учреждения по повышению квалификации                </t>
  </si>
  <si>
    <t xml:space="preserve">ГИПК (курсы и учреждения по повышению квалификации)         </t>
  </si>
  <si>
    <t xml:space="preserve">Детские дома, детские дома семейного типа                   </t>
  </si>
  <si>
    <t xml:space="preserve">Детский дом                                                 </t>
  </si>
  <si>
    <t>1400</t>
  </si>
  <si>
    <t xml:space="preserve">КУЛЬТУРА, ИСКУССТВО, КИНЕМАТОГРАФИЯ                         </t>
  </si>
  <si>
    <t>14</t>
  </si>
  <si>
    <t xml:space="preserve">Деятельность в области культуры и искусства                 </t>
  </si>
  <si>
    <t xml:space="preserve">ГС КиИН (музеи и выставки)                                  </t>
  </si>
  <si>
    <t xml:space="preserve">ГС КиИН (Приднестровский гос. театр драмы и комедии)        </t>
  </si>
  <si>
    <t xml:space="preserve">Респ.спорт.-реаб.центр инвалидов                            </t>
  </si>
  <si>
    <t xml:space="preserve">СДЮШОР                                                      </t>
  </si>
  <si>
    <t xml:space="preserve">РЦОП                                                        </t>
  </si>
  <si>
    <t>1500</t>
  </si>
  <si>
    <t xml:space="preserve">СРЕДСТВА МАССОВОЙ ИНФОРМАЦИИ                                </t>
  </si>
  <si>
    <t>15</t>
  </si>
  <si>
    <t xml:space="preserve">Телевидение и радиовещание                                  </t>
  </si>
  <si>
    <t xml:space="preserve">ГС СМИ (ПГТРК)                                              </t>
  </si>
  <si>
    <t>1600</t>
  </si>
  <si>
    <t xml:space="preserve">ЗДРАВООХРАНЕНИЕ                                             </t>
  </si>
  <si>
    <t>16</t>
  </si>
  <si>
    <t xml:space="preserve">Больницы                                                    </t>
  </si>
  <si>
    <t xml:space="preserve">Поликлиники, амбулатории и фельдшерско-акушерские пункты    </t>
  </si>
  <si>
    <t xml:space="preserve">Поликлиники и амбулатории                                   </t>
  </si>
  <si>
    <t xml:space="preserve">Станции скорой медицинской помощи                           </t>
  </si>
  <si>
    <t xml:space="preserve">Санитарно-эпидемиологические профилактич. службы и учрежд.  </t>
  </si>
  <si>
    <t xml:space="preserve">Дом ребенка                                                 </t>
  </si>
  <si>
    <t xml:space="preserve">Станции преливания крови                                    </t>
  </si>
  <si>
    <t xml:space="preserve">Мероприятия по борьбе с эпидемиями                          </t>
  </si>
  <si>
    <t>1700</t>
  </si>
  <si>
    <t xml:space="preserve">СОЦИАЛЬНАЯ ПОЛИТИКА                                         </t>
  </si>
  <si>
    <t>17</t>
  </si>
  <si>
    <t xml:space="preserve">Учреждения социального обеспечения                          </t>
  </si>
  <si>
    <t xml:space="preserve">Дома-интернаты для малолетних инвалидов                     </t>
  </si>
  <si>
    <t xml:space="preserve">Дома-интернаты для престарелых и инвалидов                  </t>
  </si>
  <si>
    <t xml:space="preserve">Республиканский центр по протезированию и ортопедии         </t>
  </si>
  <si>
    <t>12</t>
  </si>
  <si>
    <t xml:space="preserve">Льготы отдельным категориям населения на ЖКУ                </t>
  </si>
  <si>
    <t>2000</t>
  </si>
  <si>
    <t xml:space="preserve">ФИНАНСОВАЯ ПОМОЩЬ БЮДЖЕТАМ ДРУГИХ УРОВНЕЙ                   </t>
  </si>
  <si>
    <t>20</t>
  </si>
  <si>
    <t xml:space="preserve">Финансовая помощь бюджетам др. уровней                      </t>
  </si>
  <si>
    <t xml:space="preserve">Трансферты на покрытие разницы в ценах и тарифах на ЖКУ     </t>
  </si>
  <si>
    <t>3000</t>
  </si>
  <si>
    <t xml:space="preserve">ПРОЧИЕ РАСХОДЫ                                              </t>
  </si>
  <si>
    <t>30</t>
  </si>
  <si>
    <t xml:space="preserve">Проведение выборов и референдумов                           </t>
  </si>
  <si>
    <t xml:space="preserve">Центральная избирательная комиссия ПМР                      </t>
  </si>
  <si>
    <t>ПРАВООХРАНИТЕЛЬНАЯ ДЕЯТЕЛЬНОСТЬ И ОБЕСПЕЧЕНИЕ БЕЗОПАСНОСТИ ГОСУДАРСТВА</t>
  </si>
  <si>
    <t>ОХРАНА ОКРУЖАЮЩЕЙ СРЕДЫ, ГИДРОМЕТЕОРОЛОГИЯ, ЛЕСНОЕ, РЫБНОЕ И ВОДНОЕ ХОЗЯЙСТВО</t>
  </si>
  <si>
    <t>Функц.</t>
  </si>
  <si>
    <t xml:space="preserve">                         ИТОГО                            </t>
  </si>
  <si>
    <t xml:space="preserve">ГС исполнения наказаний МЮ ПМР                              </t>
  </si>
  <si>
    <t xml:space="preserve">Органы, исполняющие наказания и судебные решения            </t>
  </si>
  <si>
    <t xml:space="preserve">Мин-во с/х и прир.рес. (Республ.госсеминспекция)            </t>
  </si>
  <si>
    <t>Деят-сть и усл. в области сельского хоз-ва, не отн. к др. гр.</t>
  </si>
  <si>
    <t xml:space="preserve">ГС КиИН (дворцы и дома культуры, клубы и др. учр-я)          </t>
  </si>
  <si>
    <t xml:space="preserve">Учр. и меропр. в обл. культ., искус., спорта, не отн.к др. гр. </t>
  </si>
  <si>
    <t>ИТОГО                   прирост кредиторской задолженности</t>
  </si>
  <si>
    <t>Оплата тепловой энергии</t>
  </si>
  <si>
    <t>Оплата освещения помещений</t>
  </si>
  <si>
    <t>Оплата                  водо-снабжения помещений</t>
  </si>
  <si>
    <t>Оплата                           льгот по коммун. услугам</t>
  </si>
  <si>
    <t>Предельные размеры прироста объема кредиторской задолженности учреждений республиканского бюджета на 2018 год</t>
  </si>
  <si>
    <t xml:space="preserve">Верховный Совет ПМР  </t>
  </si>
  <si>
    <t>Трансферты                 на покрытие разницы в ценах и тарифах</t>
  </si>
  <si>
    <t>Приложение № 19</t>
  </si>
  <si>
    <t>Государственная служба охраны ПМР</t>
  </si>
  <si>
    <t>к Закону Приднестровской Молдавской Республики</t>
  </si>
  <si>
    <t>"О республиканском бюджете на 2018 год"</t>
  </si>
  <si>
    <t>(руб.)</t>
  </si>
  <si>
    <t xml:space="preserve">ГС КиИН, высшие колледжи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</si>
</sst>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[$-FC19]d\ mmmm\ yyyy\ &quot;г.&quot;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4" fillId="6" borderId="13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164" fontId="4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6" borderId="13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9" fillId="6" borderId="13" xfId="0" applyFont="1" applyFill="1" applyBorder="1" applyAlignment="1">
      <alignment vertical="center" wrapText="1"/>
    </xf>
    <xf numFmtId="0" fontId="26" fillId="0" borderId="14" xfId="0" applyFont="1" applyBorder="1" applyAlignment="1">
      <alignment horizontal="center" vertical="center"/>
    </xf>
    <xf numFmtId="0" fontId="30" fillId="0" borderId="0" xfId="0" applyFont="1" applyFill="1" applyAlignment="1">
      <alignment horizontal="right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pane xSplit="4" ySplit="10" topLeftCell="E9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105" sqref="D105"/>
    </sheetView>
  </sheetViews>
  <sheetFormatPr defaultColWidth="9.00390625" defaultRowHeight="12.75"/>
  <cols>
    <col min="1" max="1" width="3.875" style="2" bestFit="1" customWidth="1"/>
    <col min="2" max="2" width="4.25390625" style="2" bestFit="1" customWidth="1"/>
    <col min="3" max="3" width="4.00390625" style="12" bestFit="1" customWidth="1"/>
    <col min="4" max="4" width="62.25390625" style="2" customWidth="1"/>
    <col min="5" max="5" width="15.875" style="2" customWidth="1"/>
    <col min="6" max="6" width="10.375" style="2" customWidth="1"/>
    <col min="7" max="7" width="10.875" style="2" customWidth="1"/>
    <col min="8" max="8" width="11.00390625" style="2" customWidth="1"/>
    <col min="9" max="9" width="11.25390625" style="2" customWidth="1"/>
    <col min="10" max="10" width="14.25390625" style="2" customWidth="1"/>
    <col min="11" max="16384" width="9.125" style="2" customWidth="1"/>
  </cols>
  <sheetData>
    <row r="1" spans="3:10" s="43" customFormat="1" ht="13.5" customHeight="1">
      <c r="C1" s="44"/>
      <c r="D1" s="45"/>
      <c r="E1" s="46"/>
      <c r="F1" s="47"/>
      <c r="G1" s="47"/>
      <c r="H1" s="47"/>
      <c r="I1" s="47"/>
      <c r="J1" s="54" t="s">
        <v>169</v>
      </c>
    </row>
    <row r="2" spans="3:10" s="43" customFormat="1" ht="13.5" customHeight="1">
      <c r="C2" s="44"/>
      <c r="D2" s="56"/>
      <c r="E2" s="46"/>
      <c r="F2" s="47"/>
      <c r="G2" s="47"/>
      <c r="H2" s="47"/>
      <c r="I2" s="47"/>
      <c r="J2" s="54" t="s">
        <v>171</v>
      </c>
    </row>
    <row r="3" spans="3:10" s="43" customFormat="1" ht="13.5" customHeight="1">
      <c r="C3" s="44"/>
      <c r="D3" s="45"/>
      <c r="E3" s="46"/>
      <c r="F3" s="47"/>
      <c r="G3" s="47"/>
      <c r="H3" s="47"/>
      <c r="I3" s="47"/>
      <c r="J3" s="54" t="s">
        <v>172</v>
      </c>
    </row>
    <row r="4" spans="3:10" s="43" customFormat="1" ht="15">
      <c r="C4" s="44"/>
      <c r="D4" s="45"/>
      <c r="E4" s="46"/>
      <c r="F4" s="47"/>
      <c r="G4" s="47"/>
      <c r="H4" s="47"/>
      <c r="I4" s="47"/>
      <c r="J4" s="47"/>
    </row>
    <row r="5" spans="1:10" s="48" customFormat="1" ht="16.5" customHeight="1">
      <c r="A5" s="65" t="s">
        <v>166</v>
      </c>
      <c r="B5" s="65"/>
      <c r="C5" s="65"/>
      <c r="D5" s="65"/>
      <c r="E5" s="65"/>
      <c r="F5" s="65"/>
      <c r="G5" s="65"/>
      <c r="H5" s="65"/>
      <c r="I5" s="65"/>
      <c r="J5" s="65"/>
    </row>
    <row r="6" spans="3:10" s="17" customFormat="1" ht="15.75">
      <c r="C6" s="18"/>
      <c r="J6" s="63" t="s">
        <v>173</v>
      </c>
    </row>
    <row r="7" spans="1:10" s="17" customFormat="1" ht="18" customHeight="1">
      <c r="A7" s="69" t="s">
        <v>153</v>
      </c>
      <c r="B7" s="69"/>
      <c r="C7" s="40"/>
      <c r="D7" s="41"/>
      <c r="E7" s="66" t="s">
        <v>161</v>
      </c>
      <c r="F7" s="67" t="s">
        <v>162</v>
      </c>
      <c r="G7" s="67" t="s">
        <v>163</v>
      </c>
      <c r="H7" s="67" t="s">
        <v>164</v>
      </c>
      <c r="I7" s="67" t="s">
        <v>165</v>
      </c>
      <c r="J7" s="64" t="s">
        <v>168</v>
      </c>
    </row>
    <row r="8" spans="1:10" ht="18" customHeight="1">
      <c r="A8" s="1" t="s">
        <v>0</v>
      </c>
      <c r="B8" s="1" t="s">
        <v>2</v>
      </c>
      <c r="C8" s="3"/>
      <c r="D8" s="13"/>
      <c r="E8" s="66"/>
      <c r="F8" s="67"/>
      <c r="G8" s="67"/>
      <c r="H8" s="67"/>
      <c r="I8" s="67"/>
      <c r="J8" s="64"/>
    </row>
    <row r="9" spans="1:10" ht="20.25" customHeight="1">
      <c r="A9" s="4" t="s">
        <v>1</v>
      </c>
      <c r="B9" s="4" t="s">
        <v>3</v>
      </c>
      <c r="C9" s="4" t="s">
        <v>4</v>
      </c>
      <c r="D9" s="62" t="s">
        <v>5</v>
      </c>
      <c r="E9" s="66"/>
      <c r="F9" s="67"/>
      <c r="G9" s="67"/>
      <c r="H9" s="67"/>
      <c r="I9" s="67"/>
      <c r="J9" s="64"/>
    </row>
    <row r="10" spans="1:10" ht="14.25">
      <c r="A10" s="5"/>
      <c r="B10" s="6" t="s">
        <v>1</v>
      </c>
      <c r="C10" s="7"/>
      <c r="D10" s="14"/>
      <c r="E10" s="66"/>
      <c r="F10" s="42">
        <v>110720</v>
      </c>
      <c r="G10" s="42">
        <v>110730</v>
      </c>
      <c r="H10" s="42">
        <v>110740</v>
      </c>
      <c r="I10" s="42">
        <v>110770</v>
      </c>
      <c r="J10" s="42">
        <v>130110</v>
      </c>
    </row>
    <row r="11" spans="1:10" ht="12.75">
      <c r="A11" s="8"/>
      <c r="B11" s="9"/>
      <c r="C11" s="10"/>
      <c r="D11" s="15"/>
      <c r="E11" s="8"/>
      <c r="F11" s="9"/>
      <c r="G11" s="9"/>
      <c r="H11" s="9"/>
      <c r="I11" s="9"/>
      <c r="J11" s="9"/>
    </row>
    <row r="12" spans="1:10" s="22" customFormat="1" ht="31.5">
      <c r="A12" s="68" t="s">
        <v>6</v>
      </c>
      <c r="B12" s="68"/>
      <c r="C12" s="20" t="s">
        <v>7</v>
      </c>
      <c r="D12" s="61" t="s">
        <v>8</v>
      </c>
      <c r="E12" s="21">
        <f aca="true" t="shared" si="0" ref="E12:J12">E13+E15+E19+E36+E38+E41+E43</f>
        <v>1288627</v>
      </c>
      <c r="F12" s="21">
        <f t="shared" si="0"/>
        <v>442783</v>
      </c>
      <c r="G12" s="21">
        <f t="shared" si="0"/>
        <v>722451</v>
      </c>
      <c r="H12" s="21">
        <f t="shared" si="0"/>
        <v>123393</v>
      </c>
      <c r="I12" s="21">
        <f t="shared" si="0"/>
        <v>0</v>
      </c>
      <c r="J12" s="21">
        <f t="shared" si="0"/>
        <v>0</v>
      </c>
    </row>
    <row r="13" spans="1:10" s="25" customFormat="1" ht="31.5">
      <c r="A13" s="11" t="s">
        <v>9</v>
      </c>
      <c r="B13" s="11" t="s">
        <v>9</v>
      </c>
      <c r="C13" s="23" t="s">
        <v>7</v>
      </c>
      <c r="D13" s="57" t="s">
        <v>10</v>
      </c>
      <c r="E13" s="24">
        <f aca="true" t="shared" si="1" ref="E13:J13">E14</f>
        <v>233364</v>
      </c>
      <c r="F13" s="24">
        <f t="shared" si="1"/>
        <v>25503</v>
      </c>
      <c r="G13" s="24">
        <f t="shared" si="1"/>
        <v>183949</v>
      </c>
      <c r="H13" s="24">
        <f t="shared" si="1"/>
        <v>23912</v>
      </c>
      <c r="I13" s="24">
        <f t="shared" si="1"/>
        <v>0</v>
      </c>
      <c r="J13" s="24">
        <f t="shared" si="1"/>
        <v>0</v>
      </c>
    </row>
    <row r="14" spans="1:10" s="34" customFormat="1" ht="15.75">
      <c r="A14" s="36"/>
      <c r="B14" s="36"/>
      <c r="C14" s="35">
        <v>102</v>
      </c>
      <c r="D14" s="58" t="s">
        <v>11</v>
      </c>
      <c r="E14" s="37">
        <f>SUM(F14:J14)</f>
        <v>233364</v>
      </c>
      <c r="F14" s="37">
        <v>25503</v>
      </c>
      <c r="G14" s="37">
        <v>183949</v>
      </c>
      <c r="H14" s="37">
        <v>23912</v>
      </c>
      <c r="I14" s="37">
        <v>0</v>
      </c>
      <c r="J14" s="37">
        <v>0</v>
      </c>
    </row>
    <row r="15" spans="1:10" s="25" customFormat="1" ht="31.5">
      <c r="A15" s="11" t="s">
        <v>9</v>
      </c>
      <c r="B15" s="11" t="s">
        <v>12</v>
      </c>
      <c r="C15" s="23" t="s">
        <v>7</v>
      </c>
      <c r="D15" s="57" t="s">
        <v>13</v>
      </c>
      <c r="E15" s="49">
        <f aca="true" t="shared" si="2" ref="E15:J15">E16+E17+E18</f>
        <v>40432</v>
      </c>
      <c r="F15" s="49">
        <f t="shared" si="2"/>
        <v>6068</v>
      </c>
      <c r="G15" s="49">
        <f t="shared" si="2"/>
        <v>28660</v>
      </c>
      <c r="H15" s="49">
        <f t="shared" si="2"/>
        <v>5704</v>
      </c>
      <c r="I15" s="49">
        <f t="shared" si="2"/>
        <v>0</v>
      </c>
      <c r="J15" s="49">
        <f t="shared" si="2"/>
        <v>0</v>
      </c>
    </row>
    <row r="16" spans="1:10" s="29" customFormat="1" ht="15.75">
      <c r="A16" s="26"/>
      <c r="B16" s="26"/>
      <c r="C16" s="27">
        <v>101</v>
      </c>
      <c r="D16" s="58" t="s">
        <v>167</v>
      </c>
      <c r="E16" s="37">
        <f aca="true" t="shared" si="3" ref="E16:E65">SUM(F16:J16)</f>
        <v>1596</v>
      </c>
      <c r="F16" s="28"/>
      <c r="G16" s="28">
        <f>1250-500</f>
        <v>750</v>
      </c>
      <c r="H16" s="28">
        <f>1346-500</f>
        <v>846</v>
      </c>
      <c r="I16" s="28">
        <v>0</v>
      </c>
      <c r="J16" s="28">
        <v>0</v>
      </c>
    </row>
    <row r="17" spans="1:10" s="29" customFormat="1" ht="15.75">
      <c r="A17" s="26"/>
      <c r="B17" s="26"/>
      <c r="C17" s="27">
        <v>103</v>
      </c>
      <c r="D17" s="58" t="s">
        <v>14</v>
      </c>
      <c r="E17" s="37">
        <f t="shared" si="3"/>
        <v>29377</v>
      </c>
      <c r="F17" s="28">
        <v>2233</v>
      </c>
      <c r="G17" s="28">
        <v>23108</v>
      </c>
      <c r="H17" s="28">
        <v>4036</v>
      </c>
      <c r="I17" s="28">
        <v>0</v>
      </c>
      <c r="J17" s="28">
        <v>0</v>
      </c>
    </row>
    <row r="18" spans="1:10" s="29" customFormat="1" ht="15.75">
      <c r="A18" s="26"/>
      <c r="B18" s="26"/>
      <c r="C18" s="27">
        <v>148</v>
      </c>
      <c r="D18" s="58" t="s">
        <v>15</v>
      </c>
      <c r="E18" s="37">
        <f t="shared" si="3"/>
        <v>9459</v>
      </c>
      <c r="F18" s="28">
        <v>3835</v>
      </c>
      <c r="G18" s="28">
        <v>4802</v>
      </c>
      <c r="H18" s="28">
        <v>822</v>
      </c>
      <c r="I18" s="28">
        <v>0</v>
      </c>
      <c r="J18" s="28">
        <v>0</v>
      </c>
    </row>
    <row r="19" spans="1:10" s="25" customFormat="1" ht="31.5">
      <c r="A19" s="11" t="s">
        <v>9</v>
      </c>
      <c r="B19" s="11" t="s">
        <v>16</v>
      </c>
      <c r="C19" s="23" t="s">
        <v>7</v>
      </c>
      <c r="D19" s="57" t="s">
        <v>17</v>
      </c>
      <c r="E19" s="49">
        <f aca="true" t="shared" si="4" ref="E19:J19">SUM(E20:E35)</f>
        <v>564297</v>
      </c>
      <c r="F19" s="49">
        <f t="shared" si="4"/>
        <v>232891</v>
      </c>
      <c r="G19" s="49">
        <f t="shared" si="4"/>
        <v>278167</v>
      </c>
      <c r="H19" s="49">
        <f t="shared" si="4"/>
        <v>53239</v>
      </c>
      <c r="I19" s="49">
        <f t="shared" si="4"/>
        <v>0</v>
      </c>
      <c r="J19" s="49">
        <f t="shared" si="4"/>
        <v>0</v>
      </c>
    </row>
    <row r="20" spans="1:10" s="34" customFormat="1" ht="15.75">
      <c r="A20" s="36"/>
      <c r="B20" s="36"/>
      <c r="C20" s="35">
        <v>109</v>
      </c>
      <c r="D20" s="58" t="s">
        <v>18</v>
      </c>
      <c r="E20" s="37">
        <f t="shared" si="3"/>
        <v>107552</v>
      </c>
      <c r="F20" s="37">
        <f>22539+21383</f>
        <v>43922</v>
      </c>
      <c r="G20" s="37">
        <f>38228+15852</f>
        <v>54080</v>
      </c>
      <c r="H20" s="37">
        <f>5122+4428</f>
        <v>9550</v>
      </c>
      <c r="I20" s="37">
        <v>0</v>
      </c>
      <c r="J20" s="37">
        <v>0</v>
      </c>
    </row>
    <row r="21" spans="1:10" s="34" customFormat="1" ht="15.75">
      <c r="A21" s="36"/>
      <c r="B21" s="36"/>
      <c r="C21" s="35">
        <v>110</v>
      </c>
      <c r="D21" s="58" t="s">
        <v>19</v>
      </c>
      <c r="E21" s="37">
        <f t="shared" si="3"/>
        <v>28620</v>
      </c>
      <c r="F21" s="37">
        <v>14885</v>
      </c>
      <c r="G21" s="37">
        <v>12907</v>
      </c>
      <c r="H21" s="37">
        <v>828</v>
      </c>
      <c r="I21" s="37">
        <v>0</v>
      </c>
      <c r="J21" s="37">
        <v>0</v>
      </c>
    </row>
    <row r="22" spans="1:10" s="34" customFormat="1" ht="15.75">
      <c r="A22" s="36"/>
      <c r="B22" s="36"/>
      <c r="C22" s="35">
        <v>113</v>
      </c>
      <c r="D22" s="58" t="s">
        <v>20</v>
      </c>
      <c r="E22" s="37">
        <f t="shared" si="3"/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</row>
    <row r="23" spans="1:10" s="34" customFormat="1" ht="15.75">
      <c r="A23" s="36"/>
      <c r="B23" s="36"/>
      <c r="C23" s="35">
        <v>114</v>
      </c>
      <c r="D23" s="58" t="s">
        <v>21</v>
      </c>
      <c r="E23" s="37">
        <f t="shared" si="3"/>
        <v>68662</v>
      </c>
      <c r="F23" s="37">
        <v>42386</v>
      </c>
      <c r="G23" s="37">
        <v>20753</v>
      </c>
      <c r="H23" s="37">
        <v>5523</v>
      </c>
      <c r="I23" s="37">
        <v>0</v>
      </c>
      <c r="J23" s="37">
        <v>0</v>
      </c>
    </row>
    <row r="24" spans="1:10" s="34" customFormat="1" ht="15.75">
      <c r="A24" s="36"/>
      <c r="B24" s="36"/>
      <c r="C24" s="35">
        <v>115</v>
      </c>
      <c r="D24" s="58" t="s">
        <v>22</v>
      </c>
      <c r="E24" s="37">
        <f t="shared" si="3"/>
        <v>47574</v>
      </c>
      <c r="F24" s="37">
        <v>10494</v>
      </c>
      <c r="G24" s="37">
        <v>29016</v>
      </c>
      <c r="H24" s="37">
        <v>8064</v>
      </c>
      <c r="I24" s="37">
        <v>0</v>
      </c>
      <c r="J24" s="37">
        <v>0</v>
      </c>
    </row>
    <row r="25" spans="1:10" s="34" customFormat="1" ht="15.75">
      <c r="A25" s="36"/>
      <c r="B25" s="36"/>
      <c r="C25" s="35">
        <v>119</v>
      </c>
      <c r="D25" s="58" t="s">
        <v>23</v>
      </c>
      <c r="E25" s="37">
        <f t="shared" si="3"/>
        <v>18047</v>
      </c>
      <c r="F25" s="37">
        <v>0</v>
      </c>
      <c r="G25" s="37">
        <v>15755</v>
      </c>
      <c r="H25" s="37">
        <v>2292</v>
      </c>
      <c r="I25" s="37">
        <v>0</v>
      </c>
      <c r="J25" s="37">
        <v>0</v>
      </c>
    </row>
    <row r="26" spans="1:10" s="34" customFormat="1" ht="15.75">
      <c r="A26" s="36"/>
      <c r="B26" s="36"/>
      <c r="C26" s="35">
        <v>120</v>
      </c>
      <c r="D26" s="58" t="s">
        <v>24</v>
      </c>
      <c r="E26" s="37">
        <f t="shared" si="3"/>
        <v>100911</v>
      </c>
      <c r="F26" s="37">
        <v>64569</v>
      </c>
      <c r="G26" s="37">
        <v>27762</v>
      </c>
      <c r="H26" s="37">
        <v>8580</v>
      </c>
      <c r="I26" s="37">
        <v>0</v>
      </c>
      <c r="J26" s="37">
        <v>0</v>
      </c>
    </row>
    <row r="27" spans="1:10" s="34" customFormat="1" ht="15.75">
      <c r="A27" s="36"/>
      <c r="B27" s="36"/>
      <c r="C27" s="35">
        <v>140</v>
      </c>
      <c r="D27" s="58" t="s">
        <v>25</v>
      </c>
      <c r="E27" s="37">
        <f t="shared" si="3"/>
        <v>6043</v>
      </c>
      <c r="F27" s="37">
        <v>2628</v>
      </c>
      <c r="G27" s="37">
        <v>2689</v>
      </c>
      <c r="H27" s="37">
        <v>726</v>
      </c>
      <c r="I27" s="37">
        <v>0</v>
      </c>
      <c r="J27" s="37">
        <v>0</v>
      </c>
    </row>
    <row r="28" spans="1:10" s="34" customFormat="1" ht="15.75">
      <c r="A28" s="36"/>
      <c r="B28" s="36"/>
      <c r="C28" s="35">
        <v>142</v>
      </c>
      <c r="D28" s="58" t="s">
        <v>26</v>
      </c>
      <c r="E28" s="37">
        <f t="shared" si="3"/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</row>
    <row r="29" spans="1:10" s="34" customFormat="1" ht="15.75">
      <c r="A29" s="36"/>
      <c r="B29" s="36"/>
      <c r="C29" s="35">
        <v>143</v>
      </c>
      <c r="D29" s="58" t="s">
        <v>27</v>
      </c>
      <c r="E29" s="37">
        <f t="shared" si="3"/>
        <v>39584</v>
      </c>
      <c r="F29" s="37">
        <v>27734</v>
      </c>
      <c r="G29" s="37">
        <v>11850</v>
      </c>
      <c r="H29" s="37">
        <v>0</v>
      </c>
      <c r="I29" s="37">
        <v>0</v>
      </c>
      <c r="J29" s="37">
        <v>0</v>
      </c>
    </row>
    <row r="30" spans="1:10" s="34" customFormat="1" ht="15.75">
      <c r="A30" s="36"/>
      <c r="B30" s="36"/>
      <c r="C30" s="35">
        <v>144</v>
      </c>
      <c r="D30" s="58" t="s">
        <v>28</v>
      </c>
      <c r="E30" s="37">
        <f t="shared" si="3"/>
        <v>58590</v>
      </c>
      <c r="F30" s="37">
        <v>16903</v>
      </c>
      <c r="G30" s="37">
        <v>37352</v>
      </c>
      <c r="H30" s="37">
        <v>4335</v>
      </c>
      <c r="I30" s="37">
        <v>0</v>
      </c>
      <c r="J30" s="37">
        <v>0</v>
      </c>
    </row>
    <row r="31" spans="1:10" s="34" customFormat="1" ht="15.75">
      <c r="A31" s="36"/>
      <c r="B31" s="36"/>
      <c r="C31" s="35">
        <v>145</v>
      </c>
      <c r="D31" s="58" t="s">
        <v>29</v>
      </c>
      <c r="E31" s="37">
        <f t="shared" si="3"/>
        <v>6411</v>
      </c>
      <c r="F31" s="37">
        <v>3361</v>
      </c>
      <c r="G31" s="37">
        <v>2161</v>
      </c>
      <c r="H31" s="37">
        <v>889</v>
      </c>
      <c r="I31" s="37">
        <v>0</v>
      </c>
      <c r="J31" s="37">
        <v>0</v>
      </c>
    </row>
    <row r="32" spans="1:10" s="34" customFormat="1" ht="31.5">
      <c r="A32" s="36"/>
      <c r="B32" s="36"/>
      <c r="C32" s="35">
        <v>146</v>
      </c>
      <c r="D32" s="58" t="s">
        <v>30</v>
      </c>
      <c r="E32" s="37">
        <f t="shared" si="3"/>
        <v>6210</v>
      </c>
      <c r="F32" s="37">
        <v>0</v>
      </c>
      <c r="G32" s="37">
        <v>5024</v>
      </c>
      <c r="H32" s="37">
        <v>1186</v>
      </c>
      <c r="I32" s="37">
        <v>0</v>
      </c>
      <c r="J32" s="37">
        <v>0</v>
      </c>
    </row>
    <row r="33" spans="1:10" s="34" customFormat="1" ht="15.75">
      <c r="A33" s="36"/>
      <c r="B33" s="36"/>
      <c r="C33" s="35">
        <v>149</v>
      </c>
      <c r="D33" s="58" t="s">
        <v>31</v>
      </c>
      <c r="E33" s="37">
        <f t="shared" si="3"/>
        <v>4320</v>
      </c>
      <c r="F33" s="37">
        <v>1682</v>
      </c>
      <c r="G33" s="37">
        <v>2171</v>
      </c>
      <c r="H33" s="37">
        <v>467</v>
      </c>
      <c r="I33" s="37">
        <v>0</v>
      </c>
      <c r="J33" s="37">
        <v>0</v>
      </c>
    </row>
    <row r="34" spans="1:10" s="34" customFormat="1" ht="15.75">
      <c r="A34" s="36"/>
      <c r="B34" s="36"/>
      <c r="C34" s="35">
        <v>150</v>
      </c>
      <c r="D34" s="58" t="s">
        <v>32</v>
      </c>
      <c r="E34" s="37">
        <f t="shared" si="3"/>
        <v>60733</v>
      </c>
      <c r="F34" s="37">
        <v>0</v>
      </c>
      <c r="G34" s="37">
        <v>50880</v>
      </c>
      <c r="H34" s="37">
        <v>9853</v>
      </c>
      <c r="I34" s="37">
        <v>0</v>
      </c>
      <c r="J34" s="37">
        <v>0</v>
      </c>
    </row>
    <row r="35" spans="1:10" s="34" customFormat="1" ht="15.75">
      <c r="A35" s="36"/>
      <c r="B35" s="36"/>
      <c r="C35" s="35">
        <v>154</v>
      </c>
      <c r="D35" s="58" t="s">
        <v>33</v>
      </c>
      <c r="E35" s="37">
        <f t="shared" si="3"/>
        <v>11040</v>
      </c>
      <c r="F35" s="37">
        <v>4327</v>
      </c>
      <c r="G35" s="37">
        <v>5767</v>
      </c>
      <c r="H35" s="37">
        <v>946</v>
      </c>
      <c r="I35" s="37">
        <v>0</v>
      </c>
      <c r="J35" s="37">
        <v>0</v>
      </c>
    </row>
    <row r="36" spans="1:10" s="25" customFormat="1" ht="15.75">
      <c r="A36" s="11" t="s">
        <v>9</v>
      </c>
      <c r="B36" s="11" t="s">
        <v>34</v>
      </c>
      <c r="C36" s="23" t="s">
        <v>7</v>
      </c>
      <c r="D36" s="57" t="s">
        <v>35</v>
      </c>
      <c r="E36" s="49">
        <f aca="true" t="shared" si="5" ref="E36:J36">E37</f>
        <v>121223</v>
      </c>
      <c r="F36" s="49">
        <f t="shared" si="5"/>
        <v>27925</v>
      </c>
      <c r="G36" s="49">
        <f t="shared" si="5"/>
        <v>80983</v>
      </c>
      <c r="H36" s="49">
        <f t="shared" si="5"/>
        <v>12315</v>
      </c>
      <c r="I36" s="49">
        <f t="shared" si="5"/>
        <v>0</v>
      </c>
      <c r="J36" s="49">
        <f t="shared" si="5"/>
        <v>0</v>
      </c>
    </row>
    <row r="37" spans="1:10" s="34" customFormat="1" ht="15.75">
      <c r="A37" s="36"/>
      <c r="B37" s="36"/>
      <c r="C37" s="35">
        <v>150</v>
      </c>
      <c r="D37" s="58" t="s">
        <v>36</v>
      </c>
      <c r="E37" s="37">
        <f t="shared" si="3"/>
        <v>121223</v>
      </c>
      <c r="F37" s="37">
        <v>27925</v>
      </c>
      <c r="G37" s="37">
        <v>80983</v>
      </c>
      <c r="H37" s="37">
        <v>12315</v>
      </c>
      <c r="I37" s="37">
        <v>0</v>
      </c>
      <c r="J37" s="37">
        <v>0</v>
      </c>
    </row>
    <row r="38" spans="1:10" s="25" customFormat="1" ht="15.75">
      <c r="A38" s="11" t="s">
        <v>9</v>
      </c>
      <c r="B38" s="11" t="s">
        <v>37</v>
      </c>
      <c r="C38" s="23" t="s">
        <v>7</v>
      </c>
      <c r="D38" s="57" t="s">
        <v>38</v>
      </c>
      <c r="E38" s="49">
        <f aca="true" t="shared" si="6" ref="E38:J38">SUM(E39:E40)</f>
        <v>109643</v>
      </c>
      <c r="F38" s="49">
        <f t="shared" si="6"/>
        <v>46534</v>
      </c>
      <c r="G38" s="49">
        <f t="shared" si="6"/>
        <v>53739</v>
      </c>
      <c r="H38" s="49">
        <f t="shared" si="6"/>
        <v>9370</v>
      </c>
      <c r="I38" s="49">
        <f t="shared" si="6"/>
        <v>0</v>
      </c>
      <c r="J38" s="49">
        <f t="shared" si="6"/>
        <v>0</v>
      </c>
    </row>
    <row r="39" spans="1:10" s="34" customFormat="1" ht="15.75">
      <c r="A39" s="36"/>
      <c r="B39" s="36"/>
      <c r="C39" s="35">
        <v>115</v>
      </c>
      <c r="D39" s="58" t="s">
        <v>39</v>
      </c>
      <c r="E39" s="37">
        <f t="shared" si="3"/>
        <v>57170</v>
      </c>
      <c r="F39" s="37">
        <v>14133</v>
      </c>
      <c r="G39" s="37">
        <v>35923</v>
      </c>
      <c r="H39" s="37">
        <v>7114</v>
      </c>
      <c r="I39" s="37">
        <v>0</v>
      </c>
      <c r="J39" s="37">
        <v>0</v>
      </c>
    </row>
    <row r="40" spans="1:10" s="34" customFormat="1" ht="15.75">
      <c r="A40" s="36"/>
      <c r="B40" s="36"/>
      <c r="C40" s="35">
        <v>120</v>
      </c>
      <c r="D40" s="58" t="s">
        <v>40</v>
      </c>
      <c r="E40" s="37">
        <f t="shared" si="3"/>
        <v>52473</v>
      </c>
      <c r="F40" s="37">
        <v>32401</v>
      </c>
      <c r="G40" s="37">
        <v>17816</v>
      </c>
      <c r="H40" s="37">
        <v>2256</v>
      </c>
      <c r="I40" s="37">
        <v>0</v>
      </c>
      <c r="J40" s="37">
        <v>0</v>
      </c>
    </row>
    <row r="41" spans="1:10" s="25" customFormat="1" ht="15.75">
      <c r="A41" s="11" t="s">
        <v>9</v>
      </c>
      <c r="B41" s="11" t="s">
        <v>41</v>
      </c>
      <c r="C41" s="23" t="s">
        <v>7</v>
      </c>
      <c r="D41" s="57" t="s">
        <v>42</v>
      </c>
      <c r="E41" s="49">
        <f aca="true" t="shared" si="7" ref="E41:J41">E42</f>
        <v>8616</v>
      </c>
      <c r="F41" s="49">
        <f t="shared" si="7"/>
        <v>3685</v>
      </c>
      <c r="G41" s="49">
        <f t="shared" si="7"/>
        <v>3762</v>
      </c>
      <c r="H41" s="49">
        <f t="shared" si="7"/>
        <v>1169</v>
      </c>
      <c r="I41" s="49">
        <f t="shared" si="7"/>
        <v>0</v>
      </c>
      <c r="J41" s="49">
        <f t="shared" si="7"/>
        <v>0</v>
      </c>
    </row>
    <row r="42" spans="1:10" s="34" customFormat="1" ht="15.75">
      <c r="A42" s="36"/>
      <c r="B42" s="36"/>
      <c r="C42" s="35">
        <v>154</v>
      </c>
      <c r="D42" s="58" t="s">
        <v>43</v>
      </c>
      <c r="E42" s="37">
        <f t="shared" si="3"/>
        <v>8616</v>
      </c>
      <c r="F42" s="37">
        <v>3685</v>
      </c>
      <c r="G42" s="37">
        <v>3762</v>
      </c>
      <c r="H42" s="37">
        <v>1169</v>
      </c>
      <c r="I42" s="37">
        <v>0</v>
      </c>
      <c r="J42" s="37">
        <v>0</v>
      </c>
    </row>
    <row r="43" spans="1:10" s="52" customFormat="1" ht="15.75">
      <c r="A43" s="50" t="s">
        <v>9</v>
      </c>
      <c r="B43" s="50" t="s">
        <v>44</v>
      </c>
      <c r="C43" s="51" t="s">
        <v>7</v>
      </c>
      <c r="D43" s="59" t="s">
        <v>45</v>
      </c>
      <c r="E43" s="49">
        <f aca="true" t="shared" si="8" ref="E43:J43">E44</f>
        <v>211052</v>
      </c>
      <c r="F43" s="49">
        <f t="shared" si="8"/>
        <v>100177</v>
      </c>
      <c r="G43" s="49">
        <f t="shared" si="8"/>
        <v>93191</v>
      </c>
      <c r="H43" s="49">
        <f t="shared" si="8"/>
        <v>17684</v>
      </c>
      <c r="I43" s="49">
        <f t="shared" si="8"/>
        <v>0</v>
      </c>
      <c r="J43" s="49">
        <f t="shared" si="8"/>
        <v>0</v>
      </c>
    </row>
    <row r="44" spans="1:10" s="34" customFormat="1" ht="15.75">
      <c r="A44" s="36"/>
      <c r="B44" s="36"/>
      <c r="C44" s="35">
        <v>100</v>
      </c>
      <c r="D44" s="58" t="s">
        <v>46</v>
      </c>
      <c r="E44" s="37">
        <f t="shared" si="3"/>
        <v>211052</v>
      </c>
      <c r="F44" s="37">
        <v>100177</v>
      </c>
      <c r="G44" s="37">
        <v>93191</v>
      </c>
      <c r="H44" s="37">
        <v>17684</v>
      </c>
      <c r="I44" s="37">
        <v>0</v>
      </c>
      <c r="J44" s="37">
        <v>0</v>
      </c>
    </row>
    <row r="45" spans="1:10" s="29" customFormat="1" ht="15.75">
      <c r="A45" s="26"/>
      <c r="B45" s="26"/>
      <c r="C45" s="27"/>
      <c r="D45" s="60"/>
      <c r="E45" s="37">
        <f t="shared" si="3"/>
        <v>0</v>
      </c>
      <c r="F45" s="28"/>
      <c r="G45" s="28"/>
      <c r="H45" s="28"/>
      <c r="I45" s="28"/>
      <c r="J45" s="28"/>
    </row>
    <row r="46" spans="1:10" s="25" customFormat="1" ht="15.75">
      <c r="A46" s="68" t="s">
        <v>47</v>
      </c>
      <c r="B46" s="68"/>
      <c r="C46" s="20" t="s">
        <v>7</v>
      </c>
      <c r="D46" s="61" t="s">
        <v>48</v>
      </c>
      <c r="E46" s="53">
        <f aca="true" t="shared" si="9" ref="E46:J46">E47+E49+E51+E53</f>
        <v>191453</v>
      </c>
      <c r="F46" s="53">
        <f t="shared" si="9"/>
        <v>60072</v>
      </c>
      <c r="G46" s="53">
        <f t="shared" si="9"/>
        <v>109119</v>
      </c>
      <c r="H46" s="53">
        <f t="shared" si="9"/>
        <v>22262</v>
      </c>
      <c r="I46" s="53">
        <f t="shared" si="9"/>
        <v>0</v>
      </c>
      <c r="J46" s="53">
        <f t="shared" si="9"/>
        <v>0</v>
      </c>
    </row>
    <row r="47" spans="1:10" s="52" customFormat="1" ht="15.75">
      <c r="A47" s="50" t="s">
        <v>12</v>
      </c>
      <c r="B47" s="50" t="s">
        <v>9</v>
      </c>
      <c r="C47" s="51" t="s">
        <v>7</v>
      </c>
      <c r="D47" s="59" t="s">
        <v>49</v>
      </c>
      <c r="E47" s="49">
        <f aca="true" t="shared" si="10" ref="E47:J47">E48</f>
        <v>30021</v>
      </c>
      <c r="F47" s="49">
        <f t="shared" si="10"/>
        <v>0</v>
      </c>
      <c r="G47" s="49">
        <f t="shared" si="10"/>
        <v>26600</v>
      </c>
      <c r="H47" s="49">
        <f t="shared" si="10"/>
        <v>3421</v>
      </c>
      <c r="I47" s="49">
        <f t="shared" si="10"/>
        <v>0</v>
      </c>
      <c r="J47" s="49">
        <f t="shared" si="10"/>
        <v>0</v>
      </c>
    </row>
    <row r="48" spans="1:10" s="34" customFormat="1" ht="15.75">
      <c r="A48" s="36"/>
      <c r="B48" s="36"/>
      <c r="C48" s="35">
        <v>125</v>
      </c>
      <c r="D48" s="58" t="s">
        <v>50</v>
      </c>
      <c r="E48" s="37">
        <f t="shared" si="3"/>
        <v>30021</v>
      </c>
      <c r="F48" s="37">
        <v>0</v>
      </c>
      <c r="G48" s="37">
        <v>26600</v>
      </c>
      <c r="H48" s="37">
        <v>3421</v>
      </c>
      <c r="I48" s="37">
        <v>0</v>
      </c>
      <c r="J48" s="37">
        <v>0</v>
      </c>
    </row>
    <row r="49" spans="1:10" s="52" customFormat="1" ht="15.75">
      <c r="A49" s="50" t="s">
        <v>12</v>
      </c>
      <c r="B49" s="50" t="s">
        <v>12</v>
      </c>
      <c r="C49" s="51" t="s">
        <v>7</v>
      </c>
      <c r="D49" s="59" t="s">
        <v>51</v>
      </c>
      <c r="E49" s="49">
        <f aca="true" t="shared" si="11" ref="E49:J49">E50</f>
        <v>41714</v>
      </c>
      <c r="F49" s="49">
        <f t="shared" si="11"/>
        <v>22015</v>
      </c>
      <c r="G49" s="49">
        <f t="shared" si="11"/>
        <v>16216</v>
      </c>
      <c r="H49" s="49">
        <f t="shared" si="11"/>
        <v>3483</v>
      </c>
      <c r="I49" s="49">
        <f t="shared" si="11"/>
        <v>0</v>
      </c>
      <c r="J49" s="49">
        <f t="shared" si="11"/>
        <v>0</v>
      </c>
    </row>
    <row r="50" spans="1:10" s="34" customFormat="1" ht="15.75">
      <c r="A50" s="36"/>
      <c r="B50" s="36"/>
      <c r="C50" s="35">
        <v>106</v>
      </c>
      <c r="D50" s="58" t="s">
        <v>52</v>
      </c>
      <c r="E50" s="37">
        <f t="shared" si="3"/>
        <v>41714</v>
      </c>
      <c r="F50" s="37">
        <v>22015</v>
      </c>
      <c r="G50" s="37">
        <v>16216</v>
      </c>
      <c r="H50" s="37">
        <v>3483</v>
      </c>
      <c r="I50" s="37">
        <v>0</v>
      </c>
      <c r="J50" s="37">
        <v>0</v>
      </c>
    </row>
    <row r="51" spans="1:10" s="52" customFormat="1" ht="15.75">
      <c r="A51" s="50" t="s">
        <v>12</v>
      </c>
      <c r="B51" s="50" t="s">
        <v>16</v>
      </c>
      <c r="C51" s="51" t="s">
        <v>7</v>
      </c>
      <c r="D51" s="59" t="s">
        <v>53</v>
      </c>
      <c r="E51" s="49">
        <f>E52</f>
        <v>107449</v>
      </c>
      <c r="F51" s="49">
        <v>38057</v>
      </c>
      <c r="G51" s="49">
        <v>56102</v>
      </c>
      <c r="H51" s="49">
        <v>13290</v>
      </c>
      <c r="I51" s="49">
        <v>0</v>
      </c>
      <c r="J51" s="49">
        <v>0</v>
      </c>
    </row>
    <row r="52" spans="1:10" s="34" customFormat="1" ht="15.75">
      <c r="A52" s="36"/>
      <c r="B52" s="36"/>
      <c r="C52" s="35">
        <v>139</v>
      </c>
      <c r="D52" s="58" t="s">
        <v>54</v>
      </c>
      <c r="E52" s="37">
        <f t="shared" si="3"/>
        <v>107449</v>
      </c>
      <c r="F52" s="37">
        <v>38057</v>
      </c>
      <c r="G52" s="37">
        <v>56102</v>
      </c>
      <c r="H52" s="37">
        <v>13290</v>
      </c>
      <c r="I52" s="37">
        <v>0</v>
      </c>
      <c r="J52" s="37">
        <v>0</v>
      </c>
    </row>
    <row r="53" spans="1:10" s="52" customFormat="1" ht="15.75">
      <c r="A53" s="50" t="s">
        <v>12</v>
      </c>
      <c r="B53" s="50" t="s">
        <v>34</v>
      </c>
      <c r="C53" s="51" t="s">
        <v>7</v>
      </c>
      <c r="D53" s="59" t="s">
        <v>55</v>
      </c>
      <c r="E53" s="49">
        <f aca="true" t="shared" si="12" ref="E53:J53">E54</f>
        <v>12269</v>
      </c>
      <c r="F53" s="49">
        <f t="shared" si="12"/>
        <v>0</v>
      </c>
      <c r="G53" s="49">
        <f t="shared" si="12"/>
        <v>10201</v>
      </c>
      <c r="H53" s="49">
        <f t="shared" si="12"/>
        <v>2068</v>
      </c>
      <c r="I53" s="49">
        <f t="shared" si="12"/>
        <v>0</v>
      </c>
      <c r="J53" s="49">
        <f t="shared" si="12"/>
        <v>0</v>
      </c>
    </row>
    <row r="54" spans="1:10" s="34" customFormat="1" ht="15.75">
      <c r="A54" s="36"/>
      <c r="B54" s="36"/>
      <c r="C54" s="35">
        <v>107</v>
      </c>
      <c r="D54" s="58" t="s">
        <v>56</v>
      </c>
      <c r="E54" s="37">
        <f t="shared" si="3"/>
        <v>12269</v>
      </c>
      <c r="F54" s="37">
        <v>0</v>
      </c>
      <c r="G54" s="37">
        <v>10201</v>
      </c>
      <c r="H54" s="37">
        <v>2068</v>
      </c>
      <c r="I54" s="37">
        <v>0</v>
      </c>
      <c r="J54" s="37">
        <v>0</v>
      </c>
    </row>
    <row r="55" spans="1:10" s="34" customFormat="1" ht="15.75">
      <c r="A55" s="36"/>
      <c r="B55" s="36"/>
      <c r="C55" s="35"/>
      <c r="D55" s="58"/>
      <c r="E55" s="37">
        <f t="shared" si="3"/>
        <v>0</v>
      </c>
      <c r="F55" s="37"/>
      <c r="G55" s="37"/>
      <c r="H55" s="37"/>
      <c r="I55" s="37"/>
      <c r="J55" s="37"/>
    </row>
    <row r="56" spans="1:10" s="25" customFormat="1" ht="15.75">
      <c r="A56" s="68" t="s">
        <v>57</v>
      </c>
      <c r="B56" s="68"/>
      <c r="C56" s="20" t="s">
        <v>7</v>
      </c>
      <c r="D56" s="61" t="s">
        <v>58</v>
      </c>
      <c r="E56" s="53">
        <f>E57</f>
        <v>3718170</v>
      </c>
      <c r="F56" s="53">
        <f aca="true" t="shared" si="13" ref="F56:J57">F57</f>
        <v>951817</v>
      </c>
      <c r="G56" s="53">
        <f t="shared" si="13"/>
        <v>2087255</v>
      </c>
      <c r="H56" s="53">
        <f t="shared" si="13"/>
        <v>679098</v>
      </c>
      <c r="I56" s="53">
        <f t="shared" si="13"/>
        <v>0</v>
      </c>
      <c r="J56" s="53">
        <f t="shared" si="13"/>
        <v>0</v>
      </c>
    </row>
    <row r="57" spans="1:10" s="52" customFormat="1" ht="15.75">
      <c r="A57" s="50" t="s">
        <v>34</v>
      </c>
      <c r="B57" s="50" t="s">
        <v>9</v>
      </c>
      <c r="C57" s="51" t="s">
        <v>7</v>
      </c>
      <c r="D57" s="59" t="s">
        <v>59</v>
      </c>
      <c r="E57" s="49">
        <f>E58</f>
        <v>3718170</v>
      </c>
      <c r="F57" s="49">
        <f t="shared" si="13"/>
        <v>951817</v>
      </c>
      <c r="G57" s="49">
        <f t="shared" si="13"/>
        <v>2087255</v>
      </c>
      <c r="H57" s="49">
        <f t="shared" si="13"/>
        <v>679098</v>
      </c>
      <c r="I57" s="49">
        <f t="shared" si="13"/>
        <v>0</v>
      </c>
      <c r="J57" s="49">
        <f t="shared" si="13"/>
        <v>0</v>
      </c>
    </row>
    <row r="58" spans="1:10" s="34" customFormat="1" ht="15.75">
      <c r="A58" s="36"/>
      <c r="B58" s="36"/>
      <c r="C58" s="35">
        <v>116</v>
      </c>
      <c r="D58" s="58" t="s">
        <v>60</v>
      </c>
      <c r="E58" s="37">
        <f t="shared" si="3"/>
        <v>3718170</v>
      </c>
      <c r="F58" s="37">
        <v>951817</v>
      </c>
      <c r="G58" s="37">
        <v>2087255</v>
      </c>
      <c r="H58" s="37">
        <v>679098</v>
      </c>
      <c r="I58" s="37">
        <v>0</v>
      </c>
      <c r="J58" s="37">
        <v>0</v>
      </c>
    </row>
    <row r="59" spans="1:10" s="34" customFormat="1" ht="15.75">
      <c r="A59" s="36"/>
      <c r="B59" s="36"/>
      <c r="C59" s="35"/>
      <c r="D59" s="58"/>
      <c r="E59" s="37">
        <f t="shared" si="3"/>
        <v>0</v>
      </c>
      <c r="F59" s="37"/>
      <c r="G59" s="37"/>
      <c r="H59" s="37"/>
      <c r="I59" s="37"/>
      <c r="J59" s="37"/>
    </row>
    <row r="60" spans="1:10" s="25" customFormat="1" ht="31.5">
      <c r="A60" s="68" t="s">
        <v>61</v>
      </c>
      <c r="B60" s="68"/>
      <c r="C60" s="20" t="s">
        <v>7</v>
      </c>
      <c r="D60" s="61" t="s">
        <v>151</v>
      </c>
      <c r="E60" s="53">
        <f aca="true" t="shared" si="14" ref="E60:J60">E61+E63+E66+E68+E70+E72+E74</f>
        <v>7674178</v>
      </c>
      <c r="F60" s="53">
        <f t="shared" si="14"/>
        <v>1439559</v>
      </c>
      <c r="G60" s="53">
        <f t="shared" si="14"/>
        <v>3847104</v>
      </c>
      <c r="H60" s="53">
        <f t="shared" si="14"/>
        <v>2387515</v>
      </c>
      <c r="I60" s="53">
        <f t="shared" si="14"/>
        <v>0</v>
      </c>
      <c r="J60" s="53">
        <f t="shared" si="14"/>
        <v>0</v>
      </c>
    </row>
    <row r="61" spans="1:10" s="52" customFormat="1" ht="15.75">
      <c r="A61" s="50" t="s">
        <v>37</v>
      </c>
      <c r="B61" s="50" t="s">
        <v>9</v>
      </c>
      <c r="C61" s="51" t="s">
        <v>7</v>
      </c>
      <c r="D61" s="59" t="s">
        <v>62</v>
      </c>
      <c r="E61" s="49">
        <f aca="true" t="shared" si="15" ref="E61:J61">E62</f>
        <v>2972353</v>
      </c>
      <c r="F61" s="49">
        <f t="shared" si="15"/>
        <v>1119790</v>
      </c>
      <c r="G61" s="49">
        <f t="shared" si="15"/>
        <v>1250629</v>
      </c>
      <c r="H61" s="49">
        <f t="shared" si="15"/>
        <v>601934</v>
      </c>
      <c r="I61" s="49">
        <f t="shared" si="15"/>
        <v>0</v>
      </c>
      <c r="J61" s="49">
        <f t="shared" si="15"/>
        <v>0</v>
      </c>
    </row>
    <row r="62" spans="1:10" s="34" customFormat="1" ht="15.75">
      <c r="A62" s="36"/>
      <c r="B62" s="36"/>
      <c r="C62" s="35">
        <v>117</v>
      </c>
      <c r="D62" s="58" t="s">
        <v>63</v>
      </c>
      <c r="E62" s="37">
        <f t="shared" si="3"/>
        <v>2972353</v>
      </c>
      <c r="F62" s="37">
        <v>1119790</v>
      </c>
      <c r="G62" s="37">
        <v>1250629</v>
      </c>
      <c r="H62" s="37">
        <v>601934</v>
      </c>
      <c r="I62" s="37">
        <v>0</v>
      </c>
      <c r="J62" s="37">
        <v>0</v>
      </c>
    </row>
    <row r="63" spans="1:10" s="52" customFormat="1" ht="15.75">
      <c r="A63" s="50" t="s">
        <v>37</v>
      </c>
      <c r="B63" s="50" t="s">
        <v>16</v>
      </c>
      <c r="C63" s="51" t="s">
        <v>7</v>
      </c>
      <c r="D63" s="59" t="s">
        <v>156</v>
      </c>
      <c r="E63" s="49">
        <f aca="true" t="shared" si="16" ref="E63:J63">SUM(E64:E65)</f>
        <v>3629200</v>
      </c>
      <c r="F63" s="49">
        <f t="shared" si="16"/>
        <v>13737</v>
      </c>
      <c r="G63" s="49">
        <f t="shared" si="16"/>
        <v>1926238</v>
      </c>
      <c r="H63" s="49">
        <f t="shared" si="16"/>
        <v>1689225</v>
      </c>
      <c r="I63" s="49">
        <f t="shared" si="16"/>
        <v>0</v>
      </c>
      <c r="J63" s="49">
        <f t="shared" si="16"/>
        <v>0</v>
      </c>
    </row>
    <row r="64" spans="1:10" s="34" customFormat="1" ht="15.75">
      <c r="A64" s="36"/>
      <c r="B64" s="36"/>
      <c r="C64" s="35">
        <v>137</v>
      </c>
      <c r="D64" s="58" t="s">
        <v>64</v>
      </c>
      <c r="E64" s="37">
        <f t="shared" si="3"/>
        <v>31570</v>
      </c>
      <c r="F64" s="37">
        <v>11141</v>
      </c>
      <c r="G64" s="37">
        <v>18003</v>
      </c>
      <c r="H64" s="37">
        <v>2426</v>
      </c>
      <c r="I64" s="37">
        <v>0</v>
      </c>
      <c r="J64" s="37">
        <v>0</v>
      </c>
    </row>
    <row r="65" spans="1:10" s="34" customFormat="1" ht="15.75">
      <c r="A65" s="36"/>
      <c r="B65" s="36"/>
      <c r="C65" s="35">
        <v>138</v>
      </c>
      <c r="D65" s="58" t="s">
        <v>155</v>
      </c>
      <c r="E65" s="37">
        <f t="shared" si="3"/>
        <v>3597630</v>
      </c>
      <c r="F65" s="37">
        <v>2596</v>
      </c>
      <c r="G65" s="37">
        <v>1908235</v>
      </c>
      <c r="H65" s="37">
        <v>1686799</v>
      </c>
      <c r="I65" s="37">
        <v>0</v>
      </c>
      <c r="J65" s="37">
        <v>0</v>
      </c>
    </row>
    <row r="66" spans="1:10" s="52" customFormat="1" ht="15.75">
      <c r="A66" s="50" t="s">
        <v>37</v>
      </c>
      <c r="B66" s="50" t="s">
        <v>37</v>
      </c>
      <c r="C66" s="51" t="s">
        <v>7</v>
      </c>
      <c r="D66" s="59" t="s">
        <v>65</v>
      </c>
      <c r="E66" s="49">
        <f aca="true" t="shared" si="17" ref="E66:J66">E67</f>
        <v>778496</v>
      </c>
      <c r="F66" s="49">
        <f t="shared" si="17"/>
        <v>209613</v>
      </c>
      <c r="G66" s="49">
        <f t="shared" si="17"/>
        <v>510542</v>
      </c>
      <c r="H66" s="49">
        <f t="shared" si="17"/>
        <v>58341</v>
      </c>
      <c r="I66" s="49">
        <f t="shared" si="17"/>
        <v>0</v>
      </c>
      <c r="J66" s="49">
        <f t="shared" si="17"/>
        <v>0</v>
      </c>
    </row>
    <row r="67" spans="1:10" s="34" customFormat="1" ht="15.75">
      <c r="A67" s="36"/>
      <c r="B67" s="36"/>
      <c r="C67" s="35">
        <v>118</v>
      </c>
      <c r="D67" s="58" t="s">
        <v>66</v>
      </c>
      <c r="E67" s="37">
        <f aca="true" t="shared" si="18" ref="E67:E109">SUM(F67:J67)</f>
        <v>778496</v>
      </c>
      <c r="F67" s="37">
        <v>209613</v>
      </c>
      <c r="G67" s="37">
        <v>510542</v>
      </c>
      <c r="H67" s="37">
        <v>58341</v>
      </c>
      <c r="I67" s="37">
        <v>0</v>
      </c>
      <c r="J67" s="37">
        <v>0</v>
      </c>
    </row>
    <row r="68" spans="1:10" s="52" customFormat="1" ht="15.75">
      <c r="A68" s="50" t="s">
        <v>37</v>
      </c>
      <c r="B68" s="50" t="s">
        <v>67</v>
      </c>
      <c r="C68" s="51" t="s">
        <v>7</v>
      </c>
      <c r="D68" s="59" t="s">
        <v>68</v>
      </c>
      <c r="E68" s="49">
        <f aca="true" t="shared" si="19" ref="E68:J68">E69</f>
        <v>112497</v>
      </c>
      <c r="F68" s="49">
        <f t="shared" si="19"/>
        <v>41202</v>
      </c>
      <c r="G68" s="49">
        <f t="shared" si="19"/>
        <v>55953</v>
      </c>
      <c r="H68" s="49">
        <f t="shared" si="19"/>
        <v>15342</v>
      </c>
      <c r="I68" s="49">
        <f t="shared" si="19"/>
        <v>0</v>
      </c>
      <c r="J68" s="49">
        <f t="shared" si="19"/>
        <v>0</v>
      </c>
    </row>
    <row r="69" spans="1:10" s="34" customFormat="1" ht="15.75">
      <c r="A69" s="36"/>
      <c r="B69" s="36"/>
      <c r="C69" s="35">
        <v>135</v>
      </c>
      <c r="D69" s="58" t="s">
        <v>69</v>
      </c>
      <c r="E69" s="37">
        <f t="shared" si="18"/>
        <v>112497</v>
      </c>
      <c r="F69" s="37">
        <v>41202</v>
      </c>
      <c r="G69" s="37">
        <v>55953</v>
      </c>
      <c r="H69" s="37">
        <v>15342</v>
      </c>
      <c r="I69" s="37">
        <v>0</v>
      </c>
      <c r="J69" s="37">
        <v>0</v>
      </c>
    </row>
    <row r="70" spans="1:10" s="52" customFormat="1" ht="15.75">
      <c r="A70" s="50" t="s">
        <v>37</v>
      </c>
      <c r="B70" s="50" t="s">
        <v>41</v>
      </c>
      <c r="C70" s="51" t="s">
        <v>7</v>
      </c>
      <c r="D70" s="59" t="s">
        <v>70</v>
      </c>
      <c r="E70" s="49">
        <f aca="true" t="shared" si="20" ref="E70:J70">E71</f>
        <v>75711</v>
      </c>
      <c r="F70" s="49">
        <f t="shared" si="20"/>
        <v>35794</v>
      </c>
      <c r="G70" s="49">
        <f t="shared" si="20"/>
        <v>34365</v>
      </c>
      <c r="H70" s="49">
        <f t="shared" si="20"/>
        <v>5552</v>
      </c>
      <c r="I70" s="49">
        <f t="shared" si="20"/>
        <v>0</v>
      </c>
      <c r="J70" s="49">
        <f t="shared" si="20"/>
        <v>0</v>
      </c>
    </row>
    <row r="71" spans="1:10" s="34" customFormat="1" ht="15.75">
      <c r="A71" s="36"/>
      <c r="B71" s="36"/>
      <c r="C71" s="35">
        <v>108</v>
      </c>
      <c r="D71" s="58" t="s">
        <v>71</v>
      </c>
      <c r="E71" s="37">
        <f t="shared" si="18"/>
        <v>75711</v>
      </c>
      <c r="F71" s="37">
        <v>35794</v>
      </c>
      <c r="G71" s="37">
        <v>34365</v>
      </c>
      <c r="H71" s="37">
        <v>5552</v>
      </c>
      <c r="I71" s="37">
        <v>0</v>
      </c>
      <c r="J71" s="37">
        <v>0</v>
      </c>
    </row>
    <row r="72" spans="1:10" s="52" customFormat="1" ht="15.75">
      <c r="A72" s="50" t="s">
        <v>37</v>
      </c>
      <c r="B72" s="50" t="s">
        <v>72</v>
      </c>
      <c r="C72" s="51" t="s">
        <v>7</v>
      </c>
      <c r="D72" s="59" t="s">
        <v>73</v>
      </c>
      <c r="E72" s="49">
        <f aca="true" t="shared" si="21" ref="E72:J72">E73</f>
        <v>49499</v>
      </c>
      <c r="F72" s="49">
        <f t="shared" si="21"/>
        <v>19423</v>
      </c>
      <c r="G72" s="49">
        <f t="shared" si="21"/>
        <v>26503</v>
      </c>
      <c r="H72" s="49">
        <f t="shared" si="21"/>
        <v>3573</v>
      </c>
      <c r="I72" s="49">
        <f t="shared" si="21"/>
        <v>0</v>
      </c>
      <c r="J72" s="49">
        <f t="shared" si="21"/>
        <v>0</v>
      </c>
    </row>
    <row r="73" spans="1:10" s="34" customFormat="1" ht="15.75">
      <c r="A73" s="36"/>
      <c r="B73" s="36"/>
      <c r="C73" s="35">
        <v>151</v>
      </c>
      <c r="D73" s="58" t="s">
        <v>74</v>
      </c>
      <c r="E73" s="37">
        <f t="shared" si="18"/>
        <v>49499</v>
      </c>
      <c r="F73" s="37">
        <v>19423</v>
      </c>
      <c r="G73" s="37">
        <v>26503</v>
      </c>
      <c r="H73" s="37">
        <v>3573</v>
      </c>
      <c r="I73" s="37">
        <v>0</v>
      </c>
      <c r="J73" s="37">
        <v>0</v>
      </c>
    </row>
    <row r="74" spans="1:10" s="52" customFormat="1" ht="15.75">
      <c r="A74" s="50" t="s">
        <v>37</v>
      </c>
      <c r="B74" s="50" t="s">
        <v>75</v>
      </c>
      <c r="C74" s="51" t="s">
        <v>7</v>
      </c>
      <c r="D74" s="59" t="s">
        <v>76</v>
      </c>
      <c r="E74" s="49">
        <f aca="true" t="shared" si="22" ref="E74:J74">E75</f>
        <v>56422</v>
      </c>
      <c r="F74" s="49">
        <f t="shared" si="22"/>
        <v>0</v>
      </c>
      <c r="G74" s="49">
        <f t="shared" si="22"/>
        <v>42874</v>
      </c>
      <c r="H74" s="49">
        <f t="shared" si="22"/>
        <v>13548</v>
      </c>
      <c r="I74" s="49">
        <f t="shared" si="22"/>
        <v>0</v>
      </c>
      <c r="J74" s="49">
        <f t="shared" si="22"/>
        <v>0</v>
      </c>
    </row>
    <row r="75" spans="1:10" s="34" customFormat="1" ht="15.75">
      <c r="A75" s="36"/>
      <c r="B75" s="36"/>
      <c r="C75" s="35">
        <v>141</v>
      </c>
      <c r="D75" s="58" t="s">
        <v>170</v>
      </c>
      <c r="E75" s="37">
        <f t="shared" si="18"/>
        <v>56422</v>
      </c>
      <c r="F75" s="37">
        <v>0</v>
      </c>
      <c r="G75" s="37">
        <v>42874</v>
      </c>
      <c r="H75" s="37">
        <v>13548</v>
      </c>
      <c r="I75" s="37">
        <v>0</v>
      </c>
      <c r="J75" s="37">
        <v>0</v>
      </c>
    </row>
    <row r="76" spans="1:10" s="34" customFormat="1" ht="15.75">
      <c r="A76" s="36"/>
      <c r="B76" s="36"/>
      <c r="C76" s="35"/>
      <c r="D76" s="58"/>
      <c r="E76" s="37">
        <f t="shared" si="18"/>
        <v>0</v>
      </c>
      <c r="F76" s="37"/>
      <c r="G76" s="37"/>
      <c r="H76" s="37"/>
      <c r="I76" s="37"/>
      <c r="J76" s="37"/>
    </row>
    <row r="77" spans="1:10" s="25" customFormat="1" ht="31.5">
      <c r="A77" s="68" t="s">
        <v>77</v>
      </c>
      <c r="B77" s="68"/>
      <c r="C77" s="20" t="s">
        <v>7</v>
      </c>
      <c r="D77" s="61" t="s">
        <v>78</v>
      </c>
      <c r="E77" s="53">
        <f aca="true" t="shared" si="23" ref="E77:J77">E78</f>
        <v>270291.23</v>
      </c>
      <c r="F77" s="53">
        <f t="shared" si="23"/>
        <v>160823</v>
      </c>
      <c r="G77" s="53">
        <f t="shared" si="23"/>
        <v>60045.5</v>
      </c>
      <c r="H77" s="53">
        <f t="shared" si="23"/>
        <v>49422.729999999996</v>
      </c>
      <c r="I77" s="53">
        <f t="shared" si="23"/>
        <v>0</v>
      </c>
      <c r="J77" s="53">
        <f t="shared" si="23"/>
        <v>0</v>
      </c>
    </row>
    <row r="78" spans="1:10" s="25" customFormat="1" ht="15.75">
      <c r="A78" s="11" t="s">
        <v>79</v>
      </c>
      <c r="B78" s="11" t="s">
        <v>12</v>
      </c>
      <c r="C78" s="23" t="s">
        <v>7</v>
      </c>
      <c r="D78" s="57" t="s">
        <v>80</v>
      </c>
      <c r="E78" s="49">
        <f aca="true" t="shared" si="24" ref="E78:J78">SUM(E79:E80)</f>
        <v>270291.23</v>
      </c>
      <c r="F78" s="49">
        <f t="shared" si="24"/>
        <v>160823</v>
      </c>
      <c r="G78" s="49">
        <f t="shared" si="24"/>
        <v>60045.5</v>
      </c>
      <c r="H78" s="49">
        <f t="shared" si="24"/>
        <v>49422.729999999996</v>
      </c>
      <c r="I78" s="49">
        <f t="shared" si="24"/>
        <v>0</v>
      </c>
      <c r="J78" s="49">
        <f t="shared" si="24"/>
        <v>0</v>
      </c>
    </row>
    <row r="79" spans="1:10" s="29" customFormat="1" ht="15.75">
      <c r="A79" s="26"/>
      <c r="B79" s="26"/>
      <c r="C79" s="27">
        <v>120</v>
      </c>
      <c r="D79" s="60" t="s">
        <v>81</v>
      </c>
      <c r="E79" s="37">
        <f t="shared" si="18"/>
        <v>260871</v>
      </c>
      <c r="F79" s="28">
        <v>160823</v>
      </c>
      <c r="G79" s="28">
        <v>55749</v>
      </c>
      <c r="H79" s="28">
        <v>44299</v>
      </c>
      <c r="I79" s="28">
        <v>0</v>
      </c>
      <c r="J79" s="28">
        <v>0</v>
      </c>
    </row>
    <row r="80" spans="1:10" s="29" customFormat="1" ht="15.75">
      <c r="A80" s="26"/>
      <c r="B80" s="26"/>
      <c r="C80" s="27">
        <v>146</v>
      </c>
      <c r="D80" s="60" t="s">
        <v>82</v>
      </c>
      <c r="E80" s="37">
        <f t="shared" si="18"/>
        <v>9420.23</v>
      </c>
      <c r="F80" s="28">
        <v>0</v>
      </c>
      <c r="G80" s="28">
        <v>4296.5</v>
      </c>
      <c r="H80" s="28">
        <v>5123.73</v>
      </c>
      <c r="I80" s="28">
        <v>0</v>
      </c>
      <c r="J80" s="28">
        <v>0</v>
      </c>
    </row>
    <row r="81" spans="1:10" s="29" customFormat="1" ht="15.75">
      <c r="A81" s="26"/>
      <c r="B81" s="26"/>
      <c r="C81" s="27"/>
      <c r="D81" s="60"/>
      <c r="E81" s="37">
        <f t="shared" si="18"/>
        <v>0</v>
      </c>
      <c r="F81" s="28"/>
      <c r="G81" s="28"/>
      <c r="H81" s="28"/>
      <c r="I81" s="28"/>
      <c r="J81" s="28"/>
    </row>
    <row r="82" spans="1:10" s="25" customFormat="1" ht="15.75">
      <c r="A82" s="68" t="s">
        <v>83</v>
      </c>
      <c r="B82" s="68"/>
      <c r="C82" s="20" t="s">
        <v>7</v>
      </c>
      <c r="D82" s="61" t="s">
        <v>84</v>
      </c>
      <c r="E82" s="53">
        <f aca="true" t="shared" si="25" ref="E82:J82">E83</f>
        <v>14319</v>
      </c>
      <c r="F82" s="53">
        <f t="shared" si="25"/>
        <v>0</v>
      </c>
      <c r="G82" s="53">
        <f t="shared" si="25"/>
        <v>14128</v>
      </c>
      <c r="H82" s="53">
        <f t="shared" si="25"/>
        <v>191</v>
      </c>
      <c r="I82" s="53">
        <f t="shared" si="25"/>
        <v>0</v>
      </c>
      <c r="J82" s="53">
        <f t="shared" si="25"/>
        <v>0</v>
      </c>
    </row>
    <row r="83" spans="1:10" s="25" customFormat="1" ht="31.5">
      <c r="A83" s="11" t="s">
        <v>41</v>
      </c>
      <c r="B83" s="11" t="s">
        <v>37</v>
      </c>
      <c r="C83" s="23" t="s">
        <v>7</v>
      </c>
      <c r="D83" s="57" t="s">
        <v>158</v>
      </c>
      <c r="E83" s="49">
        <f aca="true" t="shared" si="26" ref="E83:J83">SUM(E84:E88)</f>
        <v>14319</v>
      </c>
      <c r="F83" s="49">
        <f t="shared" si="26"/>
        <v>0</v>
      </c>
      <c r="G83" s="49">
        <f t="shared" si="26"/>
        <v>14128</v>
      </c>
      <c r="H83" s="49">
        <f t="shared" si="26"/>
        <v>191</v>
      </c>
      <c r="I83" s="49">
        <f t="shared" si="26"/>
        <v>0</v>
      </c>
      <c r="J83" s="49">
        <f t="shared" si="26"/>
        <v>0</v>
      </c>
    </row>
    <row r="84" spans="1:10" s="29" customFormat="1" ht="15.75">
      <c r="A84" s="26"/>
      <c r="B84" s="26"/>
      <c r="C84" s="27">
        <v>120</v>
      </c>
      <c r="D84" s="60" t="s">
        <v>85</v>
      </c>
      <c r="E84" s="37">
        <f t="shared" si="18"/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</row>
    <row r="85" spans="1:10" s="29" customFormat="1" ht="15.75">
      <c r="A85" s="26"/>
      <c r="B85" s="26"/>
      <c r="C85" s="27">
        <v>120</v>
      </c>
      <c r="D85" s="60" t="s">
        <v>157</v>
      </c>
      <c r="E85" s="37">
        <f t="shared" si="18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</row>
    <row r="86" spans="1:10" s="29" customFormat="1" ht="15.75">
      <c r="A86" s="26"/>
      <c r="B86" s="26"/>
      <c r="C86" s="27">
        <v>120</v>
      </c>
      <c r="D86" s="60" t="s">
        <v>86</v>
      </c>
      <c r="E86" s="37">
        <f t="shared" si="18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</row>
    <row r="87" spans="1:10" s="29" customFormat="1" ht="15.75">
      <c r="A87" s="26"/>
      <c r="B87" s="26"/>
      <c r="C87" s="27">
        <v>120</v>
      </c>
      <c r="D87" s="60" t="s">
        <v>87</v>
      </c>
      <c r="E87" s="37">
        <f t="shared" si="18"/>
        <v>14319</v>
      </c>
      <c r="F87" s="28">
        <v>0</v>
      </c>
      <c r="G87" s="28">
        <v>14128</v>
      </c>
      <c r="H87" s="28">
        <v>191</v>
      </c>
      <c r="I87" s="28">
        <v>0</v>
      </c>
      <c r="J87" s="28">
        <v>0</v>
      </c>
    </row>
    <row r="88" spans="1:10" s="29" customFormat="1" ht="15.75">
      <c r="A88" s="26"/>
      <c r="B88" s="26"/>
      <c r="C88" s="27">
        <v>120</v>
      </c>
      <c r="D88" s="60" t="s">
        <v>88</v>
      </c>
      <c r="E88" s="37">
        <f t="shared" si="18"/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</row>
    <row r="89" spans="1:10" s="29" customFormat="1" ht="15.75">
      <c r="A89" s="26"/>
      <c r="B89" s="26"/>
      <c r="C89" s="27"/>
      <c r="D89" s="60"/>
      <c r="E89" s="37">
        <f t="shared" si="18"/>
        <v>0</v>
      </c>
      <c r="F89" s="28"/>
      <c r="G89" s="28"/>
      <c r="H89" s="28"/>
      <c r="I89" s="28"/>
      <c r="J89" s="28"/>
    </row>
    <row r="90" spans="1:10" s="25" customFormat="1" ht="47.25">
      <c r="A90" s="68" t="s">
        <v>89</v>
      </c>
      <c r="B90" s="68"/>
      <c r="C90" s="20" t="s">
        <v>7</v>
      </c>
      <c r="D90" s="61" t="s">
        <v>152</v>
      </c>
      <c r="E90" s="53">
        <f>E91</f>
        <v>10747</v>
      </c>
      <c r="F90" s="53">
        <f aca="true" t="shared" si="27" ref="F90:J91">F91</f>
        <v>2798</v>
      </c>
      <c r="G90" s="53">
        <f t="shared" si="27"/>
        <v>7949</v>
      </c>
      <c r="H90" s="53">
        <f t="shared" si="27"/>
        <v>0</v>
      </c>
      <c r="I90" s="53">
        <f t="shared" si="27"/>
        <v>0</v>
      </c>
      <c r="J90" s="53">
        <f t="shared" si="27"/>
        <v>0</v>
      </c>
    </row>
    <row r="91" spans="1:10" s="25" customFormat="1" ht="15.75">
      <c r="A91" s="11" t="s">
        <v>72</v>
      </c>
      <c r="B91" s="11" t="s">
        <v>37</v>
      </c>
      <c r="C91" s="23" t="s">
        <v>7</v>
      </c>
      <c r="D91" s="57" t="s">
        <v>90</v>
      </c>
      <c r="E91" s="49">
        <f>E92</f>
        <v>10747</v>
      </c>
      <c r="F91" s="49">
        <f t="shared" si="27"/>
        <v>2798</v>
      </c>
      <c r="G91" s="49">
        <f t="shared" si="27"/>
        <v>7949</v>
      </c>
      <c r="H91" s="49">
        <f t="shared" si="27"/>
        <v>0</v>
      </c>
      <c r="I91" s="49">
        <f t="shared" si="27"/>
        <v>0</v>
      </c>
      <c r="J91" s="49">
        <f t="shared" si="27"/>
        <v>0</v>
      </c>
    </row>
    <row r="92" spans="1:10" s="29" customFormat="1" ht="15.75">
      <c r="A92" s="26"/>
      <c r="B92" s="26"/>
      <c r="C92" s="27">
        <v>120</v>
      </c>
      <c r="D92" s="60" t="s">
        <v>91</v>
      </c>
      <c r="E92" s="37">
        <f t="shared" si="18"/>
        <v>10747</v>
      </c>
      <c r="F92" s="28">
        <v>2798</v>
      </c>
      <c r="G92" s="28">
        <v>7949</v>
      </c>
      <c r="H92" s="28">
        <v>0</v>
      </c>
      <c r="I92" s="28">
        <v>0</v>
      </c>
      <c r="J92" s="28">
        <v>0</v>
      </c>
    </row>
    <row r="93" spans="1:10" s="29" customFormat="1" ht="15.75">
      <c r="A93" s="26"/>
      <c r="B93" s="26"/>
      <c r="C93" s="27"/>
      <c r="D93" s="60"/>
      <c r="E93" s="37">
        <f t="shared" si="18"/>
        <v>0</v>
      </c>
      <c r="F93" s="28"/>
      <c r="G93" s="28"/>
      <c r="H93" s="28"/>
      <c r="I93" s="28"/>
      <c r="J93" s="28"/>
    </row>
    <row r="94" spans="1:10" s="25" customFormat="1" ht="15.75">
      <c r="A94" s="68" t="s">
        <v>92</v>
      </c>
      <c r="B94" s="68"/>
      <c r="C94" s="20" t="s">
        <v>7</v>
      </c>
      <c r="D94" s="61" t="s">
        <v>93</v>
      </c>
      <c r="E94" s="53">
        <f aca="true" t="shared" si="28" ref="E94:J94">E95+E99+E102+E105+E107</f>
        <v>3978868.8316</v>
      </c>
      <c r="F94" s="53">
        <f t="shared" si="28"/>
        <v>2368751.8916</v>
      </c>
      <c r="G94" s="53">
        <f t="shared" si="28"/>
        <v>1109094.5</v>
      </c>
      <c r="H94" s="53">
        <f t="shared" si="28"/>
        <v>501022.44</v>
      </c>
      <c r="I94" s="53">
        <f t="shared" si="28"/>
        <v>0</v>
      </c>
      <c r="J94" s="53">
        <f t="shared" si="28"/>
        <v>0</v>
      </c>
    </row>
    <row r="95" spans="1:10" s="25" customFormat="1" ht="15.75">
      <c r="A95" s="11" t="s">
        <v>75</v>
      </c>
      <c r="B95" s="11" t="s">
        <v>16</v>
      </c>
      <c r="C95" s="23" t="s">
        <v>7</v>
      </c>
      <c r="D95" s="57" t="s">
        <v>94</v>
      </c>
      <c r="E95" s="49">
        <f aca="true" t="shared" si="29" ref="E95:J95">SUM(E96:E98)</f>
        <v>989187.6893000001</v>
      </c>
      <c r="F95" s="49">
        <f t="shared" si="29"/>
        <v>479942.5893000001</v>
      </c>
      <c r="G95" s="49">
        <f t="shared" si="29"/>
        <v>364213.5</v>
      </c>
      <c r="H95" s="49">
        <f t="shared" si="29"/>
        <v>145031.6</v>
      </c>
      <c r="I95" s="49">
        <f t="shared" si="29"/>
        <v>0</v>
      </c>
      <c r="J95" s="49">
        <f t="shared" si="29"/>
        <v>0</v>
      </c>
    </row>
    <row r="96" spans="1:10" s="29" customFormat="1" ht="15.75">
      <c r="A96" s="26"/>
      <c r="B96" s="26"/>
      <c r="C96" s="27">
        <v>110</v>
      </c>
      <c r="D96" s="60" t="s">
        <v>95</v>
      </c>
      <c r="E96" s="37">
        <f t="shared" si="18"/>
        <v>443842.906</v>
      </c>
      <c r="F96" s="28">
        <v>225065.60600000003</v>
      </c>
      <c r="G96" s="28">
        <v>167933.5</v>
      </c>
      <c r="H96" s="28">
        <v>50843.8</v>
      </c>
      <c r="I96" s="28">
        <v>0</v>
      </c>
      <c r="J96" s="28">
        <v>0</v>
      </c>
    </row>
    <row r="97" spans="1:10" s="29" customFormat="1" ht="15.75">
      <c r="A97" s="26"/>
      <c r="B97" s="26"/>
      <c r="C97" s="27">
        <v>110</v>
      </c>
      <c r="D97" s="60" t="s">
        <v>96</v>
      </c>
      <c r="E97" s="37">
        <f t="shared" si="18"/>
        <v>297165.43330000003</v>
      </c>
      <c r="F97" s="28">
        <v>107234.63330000004</v>
      </c>
      <c r="G97" s="28">
        <v>128889</v>
      </c>
      <c r="H97" s="28">
        <v>61041.8</v>
      </c>
      <c r="I97" s="28">
        <v>0</v>
      </c>
      <c r="J97" s="28">
        <v>0</v>
      </c>
    </row>
    <row r="98" spans="1:10" s="29" customFormat="1" ht="15.75">
      <c r="A98" s="26"/>
      <c r="B98" s="26"/>
      <c r="C98" s="27">
        <v>114</v>
      </c>
      <c r="D98" s="60" t="s">
        <v>97</v>
      </c>
      <c r="E98" s="37">
        <f t="shared" si="18"/>
        <v>248179.35</v>
      </c>
      <c r="F98" s="28">
        <v>147642.35</v>
      </c>
      <c r="G98" s="28">
        <v>67391</v>
      </c>
      <c r="H98" s="28">
        <v>33146</v>
      </c>
      <c r="I98" s="28">
        <v>0</v>
      </c>
      <c r="J98" s="28">
        <v>0</v>
      </c>
    </row>
    <row r="99" spans="1:10" s="25" customFormat="1" ht="15.75">
      <c r="A99" s="11" t="s">
        <v>75</v>
      </c>
      <c r="B99" s="11" t="s">
        <v>34</v>
      </c>
      <c r="C99" s="23" t="s">
        <v>7</v>
      </c>
      <c r="D99" s="57" t="s">
        <v>98</v>
      </c>
      <c r="E99" s="49">
        <f aca="true" t="shared" si="30" ref="E99:J99">SUM(E100:E101)</f>
        <v>1384302.29</v>
      </c>
      <c r="F99" s="49">
        <f t="shared" si="30"/>
        <v>959826.29</v>
      </c>
      <c r="G99" s="49">
        <f t="shared" si="30"/>
        <v>302060</v>
      </c>
      <c r="H99" s="49">
        <f t="shared" si="30"/>
        <v>122416</v>
      </c>
      <c r="I99" s="49">
        <f t="shared" si="30"/>
        <v>0</v>
      </c>
      <c r="J99" s="49">
        <f t="shared" si="30"/>
        <v>0</v>
      </c>
    </row>
    <row r="100" spans="1:10" s="29" customFormat="1" ht="15.75">
      <c r="A100" s="26"/>
      <c r="B100" s="26"/>
      <c r="C100" s="27">
        <v>113</v>
      </c>
      <c r="D100" s="60" t="s">
        <v>99</v>
      </c>
      <c r="E100" s="37">
        <f t="shared" si="18"/>
        <v>44862</v>
      </c>
      <c r="F100" s="28">
        <v>20925</v>
      </c>
      <c r="G100" s="28">
        <v>6699</v>
      </c>
      <c r="H100" s="28">
        <v>17238</v>
      </c>
      <c r="I100" s="28">
        <v>0</v>
      </c>
      <c r="J100" s="28">
        <v>0</v>
      </c>
    </row>
    <row r="101" spans="1:10" s="29" customFormat="1" ht="15.75">
      <c r="A101" s="26"/>
      <c r="B101" s="26"/>
      <c r="C101" s="27">
        <v>114</v>
      </c>
      <c r="D101" s="60" t="s">
        <v>100</v>
      </c>
      <c r="E101" s="37">
        <f t="shared" si="18"/>
        <v>1339440.29</v>
      </c>
      <c r="F101" s="28">
        <v>938901.29</v>
      </c>
      <c r="G101" s="28">
        <v>295361</v>
      </c>
      <c r="H101" s="28">
        <v>105178</v>
      </c>
      <c r="I101" s="28">
        <v>0</v>
      </c>
      <c r="J101" s="28">
        <v>0</v>
      </c>
    </row>
    <row r="102" spans="1:10" s="25" customFormat="1" ht="15.75">
      <c r="A102" s="11" t="s">
        <v>75</v>
      </c>
      <c r="B102" s="11" t="s">
        <v>37</v>
      </c>
      <c r="C102" s="23" t="s">
        <v>7</v>
      </c>
      <c r="D102" s="57" t="s">
        <v>101</v>
      </c>
      <c r="E102" s="49">
        <f aca="true" t="shared" si="31" ref="E102:J102">SUM(E103:E104)</f>
        <v>1443677</v>
      </c>
      <c r="F102" s="49">
        <f t="shared" si="31"/>
        <v>843730</v>
      </c>
      <c r="G102" s="49">
        <f t="shared" si="31"/>
        <v>379378</v>
      </c>
      <c r="H102" s="49">
        <f t="shared" si="31"/>
        <v>220569</v>
      </c>
      <c r="I102" s="49">
        <f t="shared" si="31"/>
        <v>0</v>
      </c>
      <c r="J102" s="49">
        <f t="shared" si="31"/>
        <v>0</v>
      </c>
    </row>
    <row r="103" spans="1:10" s="29" customFormat="1" ht="15.75">
      <c r="A103" s="26"/>
      <c r="B103" s="26"/>
      <c r="C103" s="27">
        <v>136</v>
      </c>
      <c r="D103" s="60" t="s">
        <v>102</v>
      </c>
      <c r="E103" s="37">
        <f t="shared" si="18"/>
        <v>1306703</v>
      </c>
      <c r="F103" s="28">
        <v>761290</v>
      </c>
      <c r="G103" s="28">
        <v>345905</v>
      </c>
      <c r="H103" s="28">
        <v>199508</v>
      </c>
      <c r="I103" s="28">
        <v>0</v>
      </c>
      <c r="J103" s="28">
        <v>0</v>
      </c>
    </row>
    <row r="104" spans="1:10" s="29" customFormat="1" ht="15.75">
      <c r="A104" s="26"/>
      <c r="B104" s="26"/>
      <c r="C104" s="27">
        <v>142</v>
      </c>
      <c r="D104" s="60" t="s">
        <v>174</v>
      </c>
      <c r="E104" s="37">
        <f t="shared" si="18"/>
        <v>136974</v>
      </c>
      <c r="F104" s="28">
        <v>82440</v>
      </c>
      <c r="G104" s="28">
        <v>33473</v>
      </c>
      <c r="H104" s="28">
        <v>21061</v>
      </c>
      <c r="I104" s="28">
        <v>0</v>
      </c>
      <c r="J104" s="28">
        <v>0</v>
      </c>
    </row>
    <row r="105" spans="1:10" s="25" customFormat="1" ht="15.75">
      <c r="A105" s="11" t="s">
        <v>75</v>
      </c>
      <c r="B105" s="11" t="s">
        <v>67</v>
      </c>
      <c r="C105" s="23" t="s">
        <v>7</v>
      </c>
      <c r="D105" s="57" t="s">
        <v>103</v>
      </c>
      <c r="E105" s="49">
        <f aca="true" t="shared" si="32" ref="E105:J105">E106</f>
        <v>27859.37</v>
      </c>
      <c r="F105" s="49">
        <f t="shared" si="32"/>
        <v>18870.37</v>
      </c>
      <c r="G105" s="49">
        <f t="shared" si="32"/>
        <v>5116</v>
      </c>
      <c r="H105" s="49">
        <f t="shared" si="32"/>
        <v>3873</v>
      </c>
      <c r="I105" s="49">
        <f t="shared" si="32"/>
        <v>0</v>
      </c>
      <c r="J105" s="49">
        <f t="shared" si="32"/>
        <v>0</v>
      </c>
    </row>
    <row r="106" spans="1:10" s="29" customFormat="1" ht="15.75">
      <c r="A106" s="26"/>
      <c r="B106" s="26"/>
      <c r="C106" s="27">
        <v>114</v>
      </c>
      <c r="D106" s="60" t="s">
        <v>104</v>
      </c>
      <c r="E106" s="37">
        <f t="shared" si="18"/>
        <v>27859.37</v>
      </c>
      <c r="F106" s="28">
        <v>18870.37</v>
      </c>
      <c r="G106" s="28">
        <v>5116</v>
      </c>
      <c r="H106" s="28">
        <v>3873</v>
      </c>
      <c r="I106" s="28">
        <v>0</v>
      </c>
      <c r="J106" s="28">
        <v>0</v>
      </c>
    </row>
    <row r="107" spans="1:10" s="25" customFormat="1" ht="15.75">
      <c r="A107" s="11" t="s">
        <v>75</v>
      </c>
      <c r="B107" s="11" t="s">
        <v>41</v>
      </c>
      <c r="C107" s="23" t="s">
        <v>7</v>
      </c>
      <c r="D107" s="57" t="s">
        <v>105</v>
      </c>
      <c r="E107" s="49">
        <f aca="true" t="shared" si="33" ref="E107:J107">E108</f>
        <v>133842.4823</v>
      </c>
      <c r="F107" s="49">
        <f t="shared" si="33"/>
        <v>66382.6423</v>
      </c>
      <c r="G107" s="49">
        <f t="shared" si="33"/>
        <v>58327</v>
      </c>
      <c r="H107" s="49">
        <f t="shared" si="33"/>
        <v>9132.84</v>
      </c>
      <c r="I107" s="49">
        <f t="shared" si="33"/>
        <v>0</v>
      </c>
      <c r="J107" s="49">
        <f t="shared" si="33"/>
        <v>0</v>
      </c>
    </row>
    <row r="108" spans="1:10" s="29" customFormat="1" ht="15.75">
      <c r="A108" s="26"/>
      <c r="B108" s="26"/>
      <c r="C108" s="27">
        <v>110</v>
      </c>
      <c r="D108" s="60" t="s">
        <v>106</v>
      </c>
      <c r="E108" s="37">
        <f t="shared" si="18"/>
        <v>133842.4823</v>
      </c>
      <c r="F108" s="28">
        <v>66382.6423</v>
      </c>
      <c r="G108" s="28">
        <v>58327</v>
      </c>
      <c r="H108" s="28">
        <v>9132.84</v>
      </c>
      <c r="I108" s="28">
        <v>0</v>
      </c>
      <c r="J108" s="28">
        <v>0</v>
      </c>
    </row>
    <row r="109" spans="1:10" s="29" customFormat="1" ht="15.75">
      <c r="A109" s="26"/>
      <c r="B109" s="26"/>
      <c r="C109" s="27"/>
      <c r="D109" s="60"/>
      <c r="E109" s="37">
        <f t="shared" si="18"/>
        <v>0</v>
      </c>
      <c r="F109" s="28"/>
      <c r="G109" s="28"/>
      <c r="H109" s="28"/>
      <c r="I109" s="28"/>
      <c r="J109" s="28"/>
    </row>
    <row r="110" spans="1:10" s="25" customFormat="1" ht="15.75">
      <c r="A110" s="68" t="s">
        <v>107</v>
      </c>
      <c r="B110" s="68"/>
      <c r="C110" s="20" t="s">
        <v>7</v>
      </c>
      <c r="D110" s="61" t="s">
        <v>108</v>
      </c>
      <c r="E110" s="53">
        <f aca="true" t="shared" si="34" ref="E110:J110">E111+E115</f>
        <v>138519.5</v>
      </c>
      <c r="F110" s="53">
        <f t="shared" si="34"/>
        <v>73715</v>
      </c>
      <c r="G110" s="53">
        <f t="shared" si="34"/>
        <v>51219</v>
      </c>
      <c r="H110" s="53">
        <f t="shared" si="34"/>
        <v>13585.5</v>
      </c>
      <c r="I110" s="53">
        <f t="shared" si="34"/>
        <v>0</v>
      </c>
      <c r="J110" s="53">
        <f t="shared" si="34"/>
        <v>0</v>
      </c>
    </row>
    <row r="111" spans="1:10" s="25" customFormat="1" ht="15.75">
      <c r="A111" s="11" t="s">
        <v>109</v>
      </c>
      <c r="B111" s="11" t="s">
        <v>12</v>
      </c>
      <c r="C111" s="23" t="s">
        <v>7</v>
      </c>
      <c r="D111" s="57" t="s">
        <v>110</v>
      </c>
      <c r="E111" s="49">
        <f aca="true" t="shared" si="35" ref="E111:J111">SUM(E112:E114)</f>
        <v>110790</v>
      </c>
      <c r="F111" s="49">
        <f t="shared" si="35"/>
        <v>55554</v>
      </c>
      <c r="G111" s="49">
        <f t="shared" si="35"/>
        <v>42961</v>
      </c>
      <c r="H111" s="49">
        <f t="shared" si="35"/>
        <v>12275</v>
      </c>
      <c r="I111" s="49">
        <f t="shared" si="35"/>
        <v>0</v>
      </c>
      <c r="J111" s="49">
        <f t="shared" si="35"/>
        <v>0</v>
      </c>
    </row>
    <row r="112" spans="1:10" s="29" customFormat="1" ht="15.75">
      <c r="A112" s="26"/>
      <c r="B112" s="26"/>
      <c r="C112" s="27">
        <v>142</v>
      </c>
      <c r="D112" s="60" t="s">
        <v>111</v>
      </c>
      <c r="E112" s="37">
        <f aca="true" t="shared" si="36" ref="E112:E150">SUM(F112:J112)</f>
        <v>11032</v>
      </c>
      <c r="F112" s="28">
        <v>0</v>
      </c>
      <c r="G112" s="28">
        <v>9758</v>
      </c>
      <c r="H112" s="28">
        <v>1274</v>
      </c>
      <c r="I112" s="28">
        <v>0</v>
      </c>
      <c r="J112" s="28">
        <v>0</v>
      </c>
    </row>
    <row r="113" spans="1:10" s="29" customFormat="1" ht="15.75">
      <c r="A113" s="26"/>
      <c r="B113" s="26"/>
      <c r="C113" s="27">
        <v>142</v>
      </c>
      <c r="D113" s="60" t="s">
        <v>159</v>
      </c>
      <c r="E113" s="37">
        <f t="shared" si="36"/>
        <v>99758</v>
      </c>
      <c r="F113" s="28">
        <v>55554</v>
      </c>
      <c r="G113" s="28">
        <v>33203</v>
      </c>
      <c r="H113" s="28">
        <v>11001</v>
      </c>
      <c r="I113" s="28">
        <v>0</v>
      </c>
      <c r="J113" s="28">
        <v>0</v>
      </c>
    </row>
    <row r="114" spans="1:10" s="29" customFormat="1" ht="15.75">
      <c r="A114" s="26"/>
      <c r="B114" s="26"/>
      <c r="C114" s="27">
        <v>142</v>
      </c>
      <c r="D114" s="60" t="s">
        <v>112</v>
      </c>
      <c r="E114" s="37">
        <f t="shared" si="36"/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</row>
    <row r="115" spans="1:10" s="25" customFormat="1" ht="31.5">
      <c r="A115" s="11" t="s">
        <v>109</v>
      </c>
      <c r="B115" s="11" t="s">
        <v>34</v>
      </c>
      <c r="C115" s="23" t="s">
        <v>7</v>
      </c>
      <c r="D115" s="57" t="s">
        <v>160</v>
      </c>
      <c r="E115" s="49">
        <f aca="true" t="shared" si="37" ref="E115:J115">SUM(E116:E118)</f>
        <v>27729.5</v>
      </c>
      <c r="F115" s="49">
        <f t="shared" si="37"/>
        <v>18161</v>
      </c>
      <c r="G115" s="49">
        <f t="shared" si="37"/>
        <v>8258</v>
      </c>
      <c r="H115" s="49">
        <f t="shared" si="37"/>
        <v>1310.5</v>
      </c>
      <c r="I115" s="49">
        <f t="shared" si="37"/>
        <v>0</v>
      </c>
      <c r="J115" s="49">
        <f t="shared" si="37"/>
        <v>0</v>
      </c>
    </row>
    <row r="116" spans="1:10" s="29" customFormat="1" ht="15.75">
      <c r="A116" s="26"/>
      <c r="B116" s="26"/>
      <c r="C116" s="27">
        <v>110</v>
      </c>
      <c r="D116" s="60" t="s">
        <v>113</v>
      </c>
      <c r="E116" s="37">
        <f t="shared" si="36"/>
        <v>1585.5</v>
      </c>
      <c r="F116" s="28">
        <v>0</v>
      </c>
      <c r="G116" s="28">
        <v>1274</v>
      </c>
      <c r="H116" s="28">
        <v>311.5</v>
      </c>
      <c r="I116" s="28">
        <v>0</v>
      </c>
      <c r="J116" s="28">
        <v>0</v>
      </c>
    </row>
    <row r="117" spans="1:10" s="29" customFormat="1" ht="15.75">
      <c r="A117" s="26"/>
      <c r="B117" s="26"/>
      <c r="C117" s="27">
        <v>140</v>
      </c>
      <c r="D117" s="60" t="s">
        <v>114</v>
      </c>
      <c r="E117" s="37">
        <f t="shared" si="36"/>
        <v>26144</v>
      </c>
      <c r="F117" s="28">
        <v>18161</v>
      </c>
      <c r="G117" s="28">
        <v>6984</v>
      </c>
      <c r="H117" s="28">
        <v>999</v>
      </c>
      <c r="I117" s="28">
        <v>0</v>
      </c>
      <c r="J117" s="28">
        <v>0</v>
      </c>
    </row>
    <row r="118" spans="1:10" s="29" customFormat="1" ht="15.75">
      <c r="A118" s="26"/>
      <c r="B118" s="26"/>
      <c r="C118" s="27">
        <v>140</v>
      </c>
      <c r="D118" s="60" t="s">
        <v>115</v>
      </c>
      <c r="E118" s="37">
        <f t="shared" si="36"/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</row>
    <row r="119" spans="1:10" s="29" customFormat="1" ht="15.75">
      <c r="A119" s="26"/>
      <c r="B119" s="26"/>
      <c r="C119" s="27"/>
      <c r="D119" s="60"/>
      <c r="E119" s="37">
        <f t="shared" si="36"/>
        <v>0</v>
      </c>
      <c r="F119" s="28"/>
      <c r="G119" s="28"/>
      <c r="H119" s="28"/>
      <c r="I119" s="28"/>
      <c r="J119" s="28"/>
    </row>
    <row r="120" spans="1:10" s="25" customFormat="1" ht="15.75">
      <c r="A120" s="68" t="s">
        <v>116</v>
      </c>
      <c r="B120" s="68"/>
      <c r="C120" s="20" t="s">
        <v>7</v>
      </c>
      <c r="D120" s="61" t="s">
        <v>117</v>
      </c>
      <c r="E120" s="53">
        <f>E121</f>
        <v>27045</v>
      </c>
      <c r="F120" s="53">
        <f aca="true" t="shared" si="38" ref="F120:J121">F121</f>
        <v>0</v>
      </c>
      <c r="G120" s="53">
        <f t="shared" si="38"/>
        <v>27045</v>
      </c>
      <c r="H120" s="53">
        <f t="shared" si="38"/>
        <v>0</v>
      </c>
      <c r="I120" s="53">
        <f t="shared" si="38"/>
        <v>0</v>
      </c>
      <c r="J120" s="53">
        <f t="shared" si="38"/>
        <v>0</v>
      </c>
    </row>
    <row r="121" spans="1:10" s="25" customFormat="1" ht="15.75">
      <c r="A121" s="11" t="s">
        <v>118</v>
      </c>
      <c r="B121" s="11" t="s">
        <v>9</v>
      </c>
      <c r="C121" s="23" t="s">
        <v>7</v>
      </c>
      <c r="D121" s="57" t="s">
        <v>119</v>
      </c>
      <c r="E121" s="49">
        <f>E122</f>
        <v>27045</v>
      </c>
      <c r="F121" s="49">
        <f t="shared" si="38"/>
        <v>0</v>
      </c>
      <c r="G121" s="49">
        <f t="shared" si="38"/>
        <v>27045</v>
      </c>
      <c r="H121" s="49">
        <f t="shared" si="38"/>
        <v>0</v>
      </c>
      <c r="I121" s="49">
        <f t="shared" si="38"/>
        <v>0</v>
      </c>
      <c r="J121" s="49">
        <f t="shared" si="38"/>
        <v>0</v>
      </c>
    </row>
    <row r="122" spans="1:10" s="29" customFormat="1" ht="15.75">
      <c r="A122" s="26"/>
      <c r="B122" s="26"/>
      <c r="C122" s="27">
        <v>143</v>
      </c>
      <c r="D122" s="60" t="s">
        <v>120</v>
      </c>
      <c r="E122" s="37">
        <f t="shared" si="36"/>
        <v>27045</v>
      </c>
      <c r="F122" s="28">
        <v>0</v>
      </c>
      <c r="G122" s="28">
        <v>27045</v>
      </c>
      <c r="H122" s="28">
        <v>0</v>
      </c>
      <c r="I122" s="28">
        <v>0</v>
      </c>
      <c r="J122" s="28">
        <v>0</v>
      </c>
    </row>
    <row r="123" spans="1:10" s="29" customFormat="1" ht="15.75">
      <c r="A123" s="26"/>
      <c r="B123" s="26"/>
      <c r="C123" s="27"/>
      <c r="D123" s="60"/>
      <c r="E123" s="37">
        <f t="shared" si="36"/>
        <v>0</v>
      </c>
      <c r="F123" s="28"/>
      <c r="G123" s="28"/>
      <c r="H123" s="28"/>
      <c r="I123" s="28"/>
      <c r="J123" s="28"/>
    </row>
    <row r="124" spans="1:10" s="25" customFormat="1" ht="15.75">
      <c r="A124" s="68" t="s">
        <v>121</v>
      </c>
      <c r="B124" s="68"/>
      <c r="C124" s="20" t="s">
        <v>7</v>
      </c>
      <c r="D124" s="61" t="s">
        <v>122</v>
      </c>
      <c r="E124" s="53">
        <f t="shared" si="36"/>
        <v>10559565.620000001</v>
      </c>
      <c r="F124" s="21">
        <v>4288545</v>
      </c>
      <c r="G124" s="21">
        <v>3552559.5</v>
      </c>
      <c r="H124" s="21">
        <v>2718461.12</v>
      </c>
      <c r="I124" s="21">
        <v>0</v>
      </c>
      <c r="J124" s="21">
        <v>0</v>
      </c>
    </row>
    <row r="125" spans="1:10" s="25" customFormat="1" ht="15.75">
      <c r="A125" s="11" t="s">
        <v>123</v>
      </c>
      <c r="B125" s="11" t="s">
        <v>9</v>
      </c>
      <c r="C125" s="23" t="s">
        <v>7</v>
      </c>
      <c r="D125" s="57" t="s">
        <v>124</v>
      </c>
      <c r="E125" s="49">
        <f t="shared" si="36"/>
        <v>9348752</v>
      </c>
      <c r="F125" s="24">
        <v>3679100</v>
      </c>
      <c r="G125" s="24">
        <v>3219497</v>
      </c>
      <c r="H125" s="24">
        <v>2450155</v>
      </c>
      <c r="I125" s="24">
        <v>0</v>
      </c>
      <c r="J125" s="24">
        <v>0</v>
      </c>
    </row>
    <row r="126" spans="1:10" s="29" customFormat="1" ht="15.75">
      <c r="A126" s="26"/>
      <c r="B126" s="26"/>
      <c r="C126" s="27">
        <v>113</v>
      </c>
      <c r="D126" s="60" t="s">
        <v>124</v>
      </c>
      <c r="E126" s="37">
        <f t="shared" si="36"/>
        <v>9348752</v>
      </c>
      <c r="F126" s="28">
        <v>3679100</v>
      </c>
      <c r="G126" s="28">
        <v>3219497</v>
      </c>
      <c r="H126" s="28">
        <v>2450155</v>
      </c>
      <c r="I126" s="28">
        <v>0</v>
      </c>
      <c r="J126" s="28">
        <v>0</v>
      </c>
    </row>
    <row r="127" spans="1:10" s="25" customFormat="1" ht="31.5">
      <c r="A127" s="11" t="s">
        <v>123</v>
      </c>
      <c r="B127" s="11" t="s">
        <v>12</v>
      </c>
      <c r="C127" s="23" t="s">
        <v>7</v>
      </c>
      <c r="D127" s="57" t="s">
        <v>125</v>
      </c>
      <c r="E127" s="49">
        <f t="shared" si="36"/>
        <v>862152</v>
      </c>
      <c r="F127" s="24">
        <v>435922</v>
      </c>
      <c r="G127" s="24">
        <v>231160</v>
      </c>
      <c r="H127" s="24">
        <v>195070</v>
      </c>
      <c r="I127" s="24">
        <v>0</v>
      </c>
      <c r="J127" s="24">
        <v>0</v>
      </c>
    </row>
    <row r="128" spans="1:10" s="29" customFormat="1" ht="15.75">
      <c r="A128" s="26"/>
      <c r="B128" s="26"/>
      <c r="C128" s="27">
        <v>113</v>
      </c>
      <c r="D128" s="60" t="s">
        <v>126</v>
      </c>
      <c r="E128" s="37">
        <f t="shared" si="36"/>
        <v>750654</v>
      </c>
      <c r="F128" s="28">
        <v>379880</v>
      </c>
      <c r="G128" s="28">
        <v>188542</v>
      </c>
      <c r="H128" s="28">
        <v>182232</v>
      </c>
      <c r="I128" s="28">
        <v>0</v>
      </c>
      <c r="J128" s="28">
        <v>0</v>
      </c>
    </row>
    <row r="129" spans="1:10" s="29" customFormat="1" ht="15.75">
      <c r="A129" s="26"/>
      <c r="B129" s="26"/>
      <c r="C129" s="27">
        <v>113</v>
      </c>
      <c r="D129" s="60" t="s">
        <v>127</v>
      </c>
      <c r="E129" s="37">
        <f t="shared" si="36"/>
        <v>111498</v>
      </c>
      <c r="F129" s="28">
        <v>56042</v>
      </c>
      <c r="G129" s="28">
        <v>42618</v>
      </c>
      <c r="H129" s="28">
        <v>12838</v>
      </c>
      <c r="I129" s="28">
        <v>0</v>
      </c>
      <c r="J129" s="28">
        <v>0</v>
      </c>
    </row>
    <row r="130" spans="1:10" s="25" customFormat="1" ht="31.5">
      <c r="A130" s="11" t="s">
        <v>123</v>
      </c>
      <c r="B130" s="11" t="s">
        <v>16</v>
      </c>
      <c r="C130" s="23" t="s">
        <v>7</v>
      </c>
      <c r="D130" s="57" t="s">
        <v>128</v>
      </c>
      <c r="E130" s="49">
        <f t="shared" si="36"/>
        <v>348661.62</v>
      </c>
      <c r="F130" s="24">
        <v>173523</v>
      </c>
      <c r="G130" s="24">
        <v>101902.5</v>
      </c>
      <c r="H130" s="24">
        <v>73236.12</v>
      </c>
      <c r="I130" s="24">
        <v>0</v>
      </c>
      <c r="J130" s="24">
        <v>0</v>
      </c>
    </row>
    <row r="131" spans="1:10" s="29" customFormat="1" ht="15.75">
      <c r="A131" s="26"/>
      <c r="B131" s="26"/>
      <c r="C131" s="27">
        <v>110</v>
      </c>
      <c r="D131" s="60" t="s">
        <v>129</v>
      </c>
      <c r="E131" s="37">
        <f t="shared" si="36"/>
        <v>82005.62</v>
      </c>
      <c r="F131" s="28">
        <v>0</v>
      </c>
      <c r="G131" s="28">
        <v>35101.5</v>
      </c>
      <c r="H131" s="28">
        <v>46904.12</v>
      </c>
      <c r="I131" s="28">
        <v>0</v>
      </c>
      <c r="J131" s="28">
        <v>0</v>
      </c>
    </row>
    <row r="132" spans="1:10" s="29" customFormat="1" ht="15.75">
      <c r="A132" s="26"/>
      <c r="B132" s="26"/>
      <c r="C132" s="27">
        <v>113</v>
      </c>
      <c r="D132" s="60" t="s">
        <v>130</v>
      </c>
      <c r="E132" s="37">
        <f t="shared" si="36"/>
        <v>72763</v>
      </c>
      <c r="F132" s="28">
        <v>23763</v>
      </c>
      <c r="G132" s="28">
        <v>42686</v>
      </c>
      <c r="H132" s="28">
        <v>6314</v>
      </c>
      <c r="I132" s="28">
        <v>0</v>
      </c>
      <c r="J132" s="28">
        <v>0</v>
      </c>
    </row>
    <row r="133" spans="1:10" s="29" customFormat="1" ht="15.75">
      <c r="A133" s="26"/>
      <c r="B133" s="26"/>
      <c r="C133" s="27">
        <v>113</v>
      </c>
      <c r="D133" s="60" t="s">
        <v>131</v>
      </c>
      <c r="E133" s="37">
        <f t="shared" si="36"/>
        <v>193893</v>
      </c>
      <c r="F133" s="28">
        <v>149760</v>
      </c>
      <c r="G133" s="28">
        <v>24115</v>
      </c>
      <c r="H133" s="28">
        <v>20018</v>
      </c>
      <c r="I133" s="28">
        <v>0</v>
      </c>
      <c r="J133" s="28">
        <v>0</v>
      </c>
    </row>
    <row r="134" spans="1:10" s="29" customFormat="1" ht="15.75">
      <c r="A134" s="26"/>
      <c r="B134" s="26"/>
      <c r="C134" s="27"/>
      <c r="D134" s="60"/>
      <c r="E134" s="37">
        <f t="shared" si="36"/>
        <v>0</v>
      </c>
      <c r="F134" s="28"/>
      <c r="G134" s="28"/>
      <c r="H134" s="28"/>
      <c r="I134" s="28"/>
      <c r="J134" s="28"/>
    </row>
    <row r="135" spans="1:10" s="25" customFormat="1" ht="15.75">
      <c r="A135" s="68" t="s">
        <v>132</v>
      </c>
      <c r="B135" s="68"/>
      <c r="C135" s="20" t="s">
        <v>7</v>
      </c>
      <c r="D135" s="61" t="s">
        <v>133</v>
      </c>
      <c r="E135" s="53">
        <f aca="true" t="shared" si="39" ref="E135:J135">E136+E140</f>
        <v>130931973.6376</v>
      </c>
      <c r="F135" s="53">
        <f t="shared" si="39"/>
        <v>465943.35760000005</v>
      </c>
      <c r="G135" s="53">
        <f t="shared" si="39"/>
        <v>218105</v>
      </c>
      <c r="H135" s="53">
        <f t="shared" si="39"/>
        <v>439485.28</v>
      </c>
      <c r="I135" s="53">
        <f t="shared" si="39"/>
        <v>129808440</v>
      </c>
      <c r="J135" s="53">
        <f t="shared" si="39"/>
        <v>0</v>
      </c>
    </row>
    <row r="136" spans="1:10" s="25" customFormat="1" ht="15.75">
      <c r="A136" s="11" t="s">
        <v>134</v>
      </c>
      <c r="B136" s="11" t="s">
        <v>16</v>
      </c>
      <c r="C136" s="23" t="s">
        <v>7</v>
      </c>
      <c r="D136" s="57" t="s">
        <v>135</v>
      </c>
      <c r="E136" s="49">
        <f aca="true" t="shared" si="40" ref="E136:J136">SUM(E137:E139)</f>
        <v>1123533.6376000002</v>
      </c>
      <c r="F136" s="49">
        <f t="shared" si="40"/>
        <v>465943.35760000005</v>
      </c>
      <c r="G136" s="49">
        <f t="shared" si="40"/>
        <v>218105</v>
      </c>
      <c r="H136" s="49">
        <f t="shared" si="40"/>
        <v>439485.28</v>
      </c>
      <c r="I136" s="49">
        <f t="shared" si="40"/>
        <v>0</v>
      </c>
      <c r="J136" s="49">
        <f t="shared" si="40"/>
        <v>0</v>
      </c>
    </row>
    <row r="137" spans="1:10" s="29" customFormat="1" ht="15.75">
      <c r="A137" s="26"/>
      <c r="B137" s="26"/>
      <c r="C137" s="27">
        <v>110</v>
      </c>
      <c r="D137" s="60" t="s">
        <v>136</v>
      </c>
      <c r="E137" s="37">
        <f t="shared" si="36"/>
        <v>59008.06540000001</v>
      </c>
      <c r="F137" s="28">
        <v>12265.485400000001</v>
      </c>
      <c r="G137" s="28">
        <v>22978.5</v>
      </c>
      <c r="H137" s="28">
        <v>23764.08</v>
      </c>
      <c r="I137" s="28">
        <v>0</v>
      </c>
      <c r="J137" s="28">
        <v>0</v>
      </c>
    </row>
    <row r="138" spans="1:10" s="29" customFormat="1" ht="15.75">
      <c r="A138" s="26"/>
      <c r="B138" s="26"/>
      <c r="C138" s="27">
        <v>110</v>
      </c>
      <c r="D138" s="60" t="s">
        <v>137</v>
      </c>
      <c r="E138" s="37">
        <f t="shared" si="36"/>
        <v>1063126.3302000002</v>
      </c>
      <c r="F138" s="28">
        <v>452925.43020000006</v>
      </c>
      <c r="G138" s="28">
        <v>194679</v>
      </c>
      <c r="H138" s="28">
        <v>415521.9</v>
      </c>
      <c r="I138" s="28">
        <v>0</v>
      </c>
      <c r="J138" s="28">
        <v>0</v>
      </c>
    </row>
    <row r="139" spans="1:10" s="29" customFormat="1" ht="15.75">
      <c r="A139" s="26"/>
      <c r="B139" s="26"/>
      <c r="C139" s="27">
        <v>110</v>
      </c>
      <c r="D139" s="60" t="s">
        <v>138</v>
      </c>
      <c r="E139" s="37">
        <f t="shared" si="36"/>
        <v>1399.242</v>
      </c>
      <c r="F139" s="28">
        <v>752.442</v>
      </c>
      <c r="G139" s="28">
        <v>447.5</v>
      </c>
      <c r="H139" s="28">
        <v>199.3</v>
      </c>
      <c r="I139" s="28">
        <v>0</v>
      </c>
      <c r="J139" s="28">
        <v>0</v>
      </c>
    </row>
    <row r="140" spans="1:10" s="25" customFormat="1" ht="15.75">
      <c r="A140" s="11" t="s">
        <v>134</v>
      </c>
      <c r="B140" s="11" t="s">
        <v>139</v>
      </c>
      <c r="C140" s="23" t="s">
        <v>7</v>
      </c>
      <c r="D140" s="57" t="s">
        <v>140</v>
      </c>
      <c r="E140" s="49">
        <f aca="true" t="shared" si="41" ref="E140:J140">E141</f>
        <v>129808440</v>
      </c>
      <c r="F140" s="49">
        <f t="shared" si="41"/>
        <v>0</v>
      </c>
      <c r="G140" s="49">
        <f t="shared" si="41"/>
        <v>0</v>
      </c>
      <c r="H140" s="49">
        <f t="shared" si="41"/>
        <v>0</v>
      </c>
      <c r="I140" s="49">
        <f t="shared" si="41"/>
        <v>129808440</v>
      </c>
      <c r="J140" s="49">
        <f t="shared" si="41"/>
        <v>0</v>
      </c>
    </row>
    <row r="141" spans="1:10" s="29" customFormat="1" ht="15.75">
      <c r="A141" s="26"/>
      <c r="B141" s="26"/>
      <c r="C141" s="27">
        <v>150</v>
      </c>
      <c r="D141" s="60" t="s">
        <v>140</v>
      </c>
      <c r="E141" s="37">
        <f t="shared" si="36"/>
        <v>129808440</v>
      </c>
      <c r="F141" s="28">
        <v>0</v>
      </c>
      <c r="G141" s="28">
        <v>0</v>
      </c>
      <c r="H141" s="28">
        <v>0</v>
      </c>
      <c r="I141" s="28">
        <v>129808440</v>
      </c>
      <c r="J141" s="28">
        <v>0</v>
      </c>
    </row>
    <row r="142" spans="1:10" s="29" customFormat="1" ht="15.75">
      <c r="A142" s="26"/>
      <c r="B142" s="26"/>
      <c r="C142" s="27"/>
      <c r="D142" s="60"/>
      <c r="E142" s="37">
        <f t="shared" si="36"/>
        <v>0</v>
      </c>
      <c r="F142" s="28"/>
      <c r="G142" s="28"/>
      <c r="H142" s="28"/>
      <c r="I142" s="28"/>
      <c r="J142" s="28"/>
    </row>
    <row r="143" spans="1:10" s="25" customFormat="1" ht="31.5">
      <c r="A143" s="68" t="s">
        <v>141</v>
      </c>
      <c r="B143" s="68"/>
      <c r="C143" s="20" t="s">
        <v>7</v>
      </c>
      <c r="D143" s="61" t="s">
        <v>142</v>
      </c>
      <c r="E143" s="53">
        <f>E144</f>
        <v>1383855</v>
      </c>
      <c r="F143" s="53">
        <f aca="true" t="shared" si="42" ref="F143:J144">F144</f>
        <v>0</v>
      </c>
      <c r="G143" s="53">
        <f t="shared" si="42"/>
        <v>0</v>
      </c>
      <c r="H143" s="53">
        <f t="shared" si="42"/>
        <v>0</v>
      </c>
      <c r="I143" s="53">
        <f t="shared" si="42"/>
        <v>0</v>
      </c>
      <c r="J143" s="53">
        <f t="shared" si="42"/>
        <v>1383855</v>
      </c>
    </row>
    <row r="144" spans="1:10" s="25" customFormat="1" ht="15.75">
      <c r="A144" s="11" t="s">
        <v>143</v>
      </c>
      <c r="B144" s="11" t="s">
        <v>9</v>
      </c>
      <c r="C144" s="23" t="s">
        <v>7</v>
      </c>
      <c r="D144" s="57" t="s">
        <v>144</v>
      </c>
      <c r="E144" s="49">
        <f>E145</f>
        <v>1383855</v>
      </c>
      <c r="F144" s="49">
        <f t="shared" si="42"/>
        <v>0</v>
      </c>
      <c r="G144" s="49">
        <f t="shared" si="42"/>
        <v>0</v>
      </c>
      <c r="H144" s="49">
        <f t="shared" si="42"/>
        <v>0</v>
      </c>
      <c r="I144" s="49">
        <f t="shared" si="42"/>
        <v>0</v>
      </c>
      <c r="J144" s="49">
        <f t="shared" si="42"/>
        <v>1383855</v>
      </c>
    </row>
    <row r="145" spans="1:10" s="29" customFormat="1" ht="31.5">
      <c r="A145" s="26"/>
      <c r="B145" s="26"/>
      <c r="C145" s="27">
        <v>150</v>
      </c>
      <c r="D145" s="60" t="s">
        <v>145</v>
      </c>
      <c r="E145" s="37">
        <f t="shared" si="36"/>
        <v>1383855</v>
      </c>
      <c r="F145" s="28">
        <v>0</v>
      </c>
      <c r="G145" s="28">
        <v>0</v>
      </c>
      <c r="H145" s="28">
        <v>0</v>
      </c>
      <c r="I145" s="28">
        <v>0</v>
      </c>
      <c r="J145" s="28">
        <v>1383855</v>
      </c>
    </row>
    <row r="146" spans="1:10" s="29" customFormat="1" ht="15.75">
      <c r="A146" s="26"/>
      <c r="B146" s="26"/>
      <c r="C146" s="27"/>
      <c r="D146" s="60"/>
      <c r="E146" s="37">
        <f t="shared" si="36"/>
        <v>0</v>
      </c>
      <c r="F146" s="28"/>
      <c r="G146" s="28"/>
      <c r="H146" s="28"/>
      <c r="I146" s="28"/>
      <c r="J146" s="28"/>
    </row>
    <row r="147" spans="1:10" s="25" customFormat="1" ht="15.75">
      <c r="A147" s="68" t="s">
        <v>146</v>
      </c>
      <c r="B147" s="68"/>
      <c r="C147" s="20" t="s">
        <v>7</v>
      </c>
      <c r="D147" s="61" t="s">
        <v>147</v>
      </c>
      <c r="E147" s="53">
        <f>E148</f>
        <v>18275</v>
      </c>
      <c r="F147" s="53">
        <f aca="true" t="shared" si="43" ref="F147:J148">F148</f>
        <v>14052</v>
      </c>
      <c r="G147" s="53">
        <f t="shared" si="43"/>
        <v>3377</v>
      </c>
      <c r="H147" s="53">
        <f t="shared" si="43"/>
        <v>846</v>
      </c>
      <c r="I147" s="53">
        <f t="shared" si="43"/>
        <v>0</v>
      </c>
      <c r="J147" s="53">
        <f t="shared" si="43"/>
        <v>0</v>
      </c>
    </row>
    <row r="148" spans="1:10" s="25" customFormat="1" ht="15.75">
      <c r="A148" s="11" t="s">
        <v>148</v>
      </c>
      <c r="B148" s="11" t="s">
        <v>37</v>
      </c>
      <c r="C148" s="23" t="s">
        <v>7</v>
      </c>
      <c r="D148" s="57" t="s">
        <v>149</v>
      </c>
      <c r="E148" s="49">
        <f>E149</f>
        <v>18275</v>
      </c>
      <c r="F148" s="49">
        <f t="shared" si="43"/>
        <v>14052</v>
      </c>
      <c r="G148" s="49">
        <f t="shared" si="43"/>
        <v>3377</v>
      </c>
      <c r="H148" s="49">
        <f t="shared" si="43"/>
        <v>846</v>
      </c>
      <c r="I148" s="49">
        <f t="shared" si="43"/>
        <v>0</v>
      </c>
      <c r="J148" s="49">
        <f t="shared" si="43"/>
        <v>0</v>
      </c>
    </row>
    <row r="149" spans="1:10" s="29" customFormat="1" ht="15.75">
      <c r="A149" s="26"/>
      <c r="B149" s="26"/>
      <c r="C149" s="27">
        <v>112</v>
      </c>
      <c r="D149" s="58" t="s">
        <v>150</v>
      </c>
      <c r="E149" s="37">
        <f t="shared" si="36"/>
        <v>18275</v>
      </c>
      <c r="F149" s="28">
        <v>14052</v>
      </c>
      <c r="G149" s="28">
        <v>3377</v>
      </c>
      <c r="H149" s="28">
        <v>846</v>
      </c>
      <c r="I149" s="28">
        <v>0</v>
      </c>
      <c r="J149" s="28">
        <v>0</v>
      </c>
    </row>
    <row r="150" spans="1:10" s="29" customFormat="1" ht="15.75">
      <c r="A150" s="26"/>
      <c r="B150" s="26"/>
      <c r="C150" s="27"/>
      <c r="D150" s="60"/>
      <c r="E150" s="37">
        <f t="shared" si="36"/>
        <v>0</v>
      </c>
      <c r="F150" s="28"/>
      <c r="G150" s="28"/>
      <c r="H150" s="28"/>
      <c r="I150" s="28"/>
      <c r="J150" s="28"/>
    </row>
    <row r="151" spans="1:10" s="25" customFormat="1" ht="15.75">
      <c r="A151" s="19"/>
      <c r="B151" s="19"/>
      <c r="C151" s="30" t="s">
        <v>7</v>
      </c>
      <c r="D151" s="61" t="s">
        <v>154</v>
      </c>
      <c r="E151" s="53">
        <f aca="true" t="shared" si="44" ref="E151:J151">E12+E46+E56+E60+E77+E82+E90+E94+E110+E120+E124+E135+E143+E147</f>
        <v>160205887.8192</v>
      </c>
      <c r="F151" s="53">
        <f t="shared" si="44"/>
        <v>10268859.2492</v>
      </c>
      <c r="G151" s="53">
        <f t="shared" si="44"/>
        <v>11809451.5</v>
      </c>
      <c r="H151" s="53">
        <f t="shared" si="44"/>
        <v>6935282.07</v>
      </c>
      <c r="I151" s="53">
        <f t="shared" si="44"/>
        <v>129808440</v>
      </c>
      <c r="J151" s="53">
        <f t="shared" si="44"/>
        <v>1383855</v>
      </c>
    </row>
    <row r="152" spans="1:10" s="34" customFormat="1" ht="12.75">
      <c r="A152" s="16"/>
      <c r="B152" s="16"/>
      <c r="C152" s="31"/>
      <c r="D152" s="32"/>
      <c r="E152" s="32"/>
      <c r="F152" s="33"/>
      <c r="G152" s="33"/>
      <c r="H152" s="33"/>
      <c r="I152" s="33"/>
      <c r="J152" s="33"/>
    </row>
    <row r="153" spans="3:5" s="38" customFormat="1" ht="12.75">
      <c r="C153" s="39"/>
      <c r="E153" s="55"/>
    </row>
    <row r="154" spans="3:5" s="38" customFormat="1" ht="12.75">
      <c r="C154" s="39"/>
      <c r="E154" s="55"/>
    </row>
    <row r="155" ht="12.75">
      <c r="E155" s="17"/>
    </row>
    <row r="156" ht="12.75">
      <c r="E156" s="17"/>
    </row>
    <row r="157" ht="12.75">
      <c r="E157" s="17"/>
    </row>
    <row r="158" ht="12.75">
      <c r="E158" s="17"/>
    </row>
    <row r="159" ht="12.75">
      <c r="E159" s="17"/>
    </row>
    <row r="160" ht="12.75">
      <c r="E160" s="17"/>
    </row>
    <row r="161" ht="12.75">
      <c r="E161" s="17"/>
    </row>
    <row r="162" ht="12.75">
      <c r="E162" s="17"/>
    </row>
    <row r="163" ht="12.75">
      <c r="E163" s="17"/>
    </row>
    <row r="164" ht="12.75">
      <c r="E164" s="17"/>
    </row>
    <row r="165" ht="12.75">
      <c r="E165" s="17"/>
    </row>
    <row r="166" ht="12.75">
      <c r="E166" s="17"/>
    </row>
    <row r="167" ht="12.75">
      <c r="E167" s="17"/>
    </row>
    <row r="168" ht="12.75">
      <c r="E168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</sheetData>
  <sheetProtection/>
  <mergeCells count="22">
    <mergeCell ref="A147:B147"/>
    <mergeCell ref="A110:B110"/>
    <mergeCell ref="A120:B120"/>
    <mergeCell ref="A124:B124"/>
    <mergeCell ref="A135:B135"/>
    <mergeCell ref="A143:B143"/>
    <mergeCell ref="A94:B94"/>
    <mergeCell ref="A56:B56"/>
    <mergeCell ref="A82:B82"/>
    <mergeCell ref="I7:I9"/>
    <mergeCell ref="A90:B90"/>
    <mergeCell ref="A60:B60"/>
    <mergeCell ref="A77:B77"/>
    <mergeCell ref="A7:B7"/>
    <mergeCell ref="A12:B12"/>
    <mergeCell ref="A46:B46"/>
    <mergeCell ref="J7:J9"/>
    <mergeCell ref="A5:J5"/>
    <mergeCell ref="E7:E10"/>
    <mergeCell ref="F7:F9"/>
    <mergeCell ref="G7:G9"/>
    <mergeCell ref="H7:H9"/>
  </mergeCells>
  <printOptions/>
  <pageMargins left="0.3937007874015748" right="0.3937007874015748" top="0.7874015748031497" bottom="0.3937007874015748" header="0" footer="0"/>
  <pageSetup firstPageNumber="194" useFirstPageNumber="1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Кускевич Н.А.</dc:creator>
  <cp:keywords/>
  <dc:description/>
  <cp:lastModifiedBy>Pro</cp:lastModifiedBy>
  <cp:lastPrinted>2017-12-20T08:43:05Z</cp:lastPrinted>
  <dcterms:created xsi:type="dcterms:W3CDTF">2017-09-29T05:26:02Z</dcterms:created>
  <dcterms:modified xsi:type="dcterms:W3CDTF">2017-12-21T10:02:14Z</dcterms:modified>
  <cp:category/>
  <cp:version/>
  <cp:contentType/>
  <cp:contentStatus/>
</cp:coreProperties>
</file>