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410" windowHeight="9930" tabRatio="688" activeTab="3"/>
  </bookViews>
  <sheets>
    <sheet name="пр. № 1" sheetId="1" r:id="rId1"/>
    <sheet name="пр. № 2" sheetId="2" r:id="rId2"/>
    <sheet name="пр. № 3" sheetId="3" r:id="rId3"/>
    <sheet name="пр. № 4" sheetId="4" r:id="rId4"/>
  </sheets>
  <definedNames>
    <definedName name="_xlnm.Print_Titles" localSheetId="0">'пр. № 1'!$18:$18</definedName>
    <definedName name="_xlnm.Print_Titles" localSheetId="1">'пр. № 2'!$18:$19</definedName>
    <definedName name="_xlnm.Print_Area" localSheetId="0">'пр. № 1'!$A$1:$C$76</definedName>
    <definedName name="_xlnm.Print_Area" localSheetId="1">'пр. № 2'!$A$1:$E$251</definedName>
    <definedName name="_xlnm.Print_Area" localSheetId="3">'пр. № 4'!$A$1:$D$27</definedName>
  </definedNames>
  <calcPr fullCalcOnLoad="1"/>
</workbook>
</file>

<file path=xl/sharedStrings.xml><?xml version="1.0" encoding="utf-8"?>
<sst xmlns="http://schemas.openxmlformats.org/spreadsheetml/2006/main" count="389" uniqueCount="347">
  <si>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</si>
  <si>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</si>
  <si>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</si>
  <si>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</si>
  <si>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</si>
  <si>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</si>
  <si>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</si>
  <si>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</si>
  <si>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</si>
  <si>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</si>
  <si>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</si>
  <si>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</si>
  <si>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</si>
  <si>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</si>
  <si>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Прочие расходы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</si>
  <si>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</si>
  <si>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</si>
  <si>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</si>
  <si>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</si>
  <si>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</si>
  <si>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иных пособий на детей отдельным категориям гражданам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</si>
  <si>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</si>
  <si>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</si>
  <si>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</si>
  <si>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</si>
  <si>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</si>
  <si>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</si>
  <si>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</si>
  <si>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</si>
  <si>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</si>
  <si>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</si>
  <si>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</si>
  <si>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</si>
  <si>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</si>
  <si>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</si>
  <si>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</si>
  <si>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</si>
  <si>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</si>
  <si>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</si>
  <si>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возрасту, назначенных на общих основаниях</t>
  </si>
  <si>
    <t xml:space="preserve">выплата получателям пенсий по возрасту, назначенных досрочно 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</si>
  <si>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</si>
  <si>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</si>
  <si>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</si>
  <si>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</si>
  <si>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возрасту,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</si>
  <si>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</si>
  <si>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</si>
  <si>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кормильца, членам семей военнослужащих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</si>
  <si>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</si>
  <si>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</si>
  <si>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кормильца,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</si>
  <si>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</si>
  <si>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</si>
  <si>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</si>
  <si>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</si>
  <si>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</si>
  <si>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</si>
  <si>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</si>
  <si>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</si>
  <si>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</si>
  <si>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</si>
  <si>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</si>
  <si>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</si>
  <si>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</si>
  <si>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</si>
  <si>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</si>
  <si>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</si>
  <si>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</si>
  <si>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</si>
  <si>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</si>
  <si>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</si>
  <si>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</si>
  <si>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</si>
  <si>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</si>
  <si>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</si>
  <si>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законодательством Приднестровской Молдавской Республики</t>
  </si>
  <si>
    <t>выплата повышений к пенсиям лицам, награжденным знаком "Почетный донор ПМР" или аналогичным знаком СССР или МССР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</si>
  <si>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</si>
  <si>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 Славы трех степеней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</si>
  <si>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</si>
  <si>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</si>
  <si>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</si>
  <si>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</si>
  <si>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</si>
  <si>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</si>
  <si>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</si>
  <si>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</si>
  <si>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</si>
  <si>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</si>
  <si>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</si>
  <si>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</si>
  <si>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</si>
  <si>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</si>
  <si>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</si>
  <si>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</si>
  <si>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</si>
  <si>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</si>
  <si>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</si>
  <si>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</si>
  <si>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</si>
  <si>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</si>
  <si>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</si>
  <si>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</si>
  <si>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</si>
  <si>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</si>
  <si>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</si>
  <si>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</si>
  <si>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</si>
  <si>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досрочно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</si>
  <si>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</si>
  <si>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</si>
  <si>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</si>
  <si>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</si>
  <si>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</si>
  <si>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республиканских обществ глухих, слепых и учрежденных ими учебно-производственных предприятий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</si>
  <si>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</si>
  <si>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</si>
  <si>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</si>
  <si>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</si>
  <si>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</si>
  <si>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частных нотариусов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</si>
  <si>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</si>
  <si>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</si>
  <si>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средств от фиксированного сельскохозяйственного налога </t>
  </si>
  <si>
    <t xml:space="preserve">Отчисления обязательных страховых взносов 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</si>
  <si>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</si>
  <si>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обязательных страховых взносов, установленных для частных нотариусов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</si>
  <si>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</si>
  <si>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</si>
  <si>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</si>
  <si>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>Отчисления средств от платы за патент</t>
  </si>
  <si>
    <t>Отчисления средств от платы за патент  на цели пенсионного страхования (обеспечения)</t>
  </si>
  <si>
    <t>Отчисления средств от платы за патент на цели страхования от безработицы</t>
  </si>
  <si>
    <t>Отчисления средств от платы за патент  на выплату гарантированных государством пособий по материнству</t>
  </si>
  <si>
    <t>Прочие налоговые поступления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</si>
  <si>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</si>
  <si>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</si>
  <si>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</si>
  <si>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</si>
  <si>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</si>
  <si>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</si>
  <si>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</si>
  <si>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</si>
  <si>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</si>
  <si>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</si>
  <si>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</si>
  <si>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</si>
  <si>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</si>
  <si>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</si>
  <si>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</si>
  <si>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</si>
  <si>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</si>
  <si>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</si>
  <si>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</si>
  <si>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</si>
  <si>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</si>
  <si>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Функции</t>
  </si>
  <si>
    <t xml:space="preserve"> Группа расходов, подгруппа расходов, предметная статья, подстатья, элемент расходов</t>
  </si>
  <si>
    <t>раз-дел</t>
  </si>
  <si>
    <t>под-раз-дел</t>
  </si>
  <si>
    <t>0100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</si>
  <si>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</si>
  <si>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</si>
  <si>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</si>
  <si>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</si>
  <si>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</si>
  <si>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</si>
  <si>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</si>
  <si>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</si>
  <si>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</si>
  <si>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</si>
  <si>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</si>
  <si>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</si>
  <si>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</si>
  <si>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</si>
  <si>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Транспортные услуги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</si>
  <si>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</si>
  <si>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</si>
  <si>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</si>
  <si>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</si>
  <si>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</si>
  <si>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</si>
  <si>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</si>
  <si>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</si>
  <si>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</si>
  <si>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</si>
  <si>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</si>
  <si>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</si>
  <si>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</si>
  <si>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</si>
  <si>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</si>
  <si>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</si>
  <si>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</si>
  <si>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</si>
  <si>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</si>
  <si>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</si>
  <si>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</si>
  <si>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</si>
  <si>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</si>
  <si>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</si>
  <si>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</si>
  <si>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</si>
  <si>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</si>
  <si>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</si>
  <si>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</si>
  <si>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</si>
  <si>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</si>
  <si>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</si>
  <si>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Приобретение трудовых книжек</t>
  </si>
  <si>
    <t>Выплата ежемесячных пособий по уходу за ребенком до достижения им возраста полутора лет отдельным категориям граждан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</si>
  <si>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</si>
  <si>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</si>
  <si>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800000</t>
  </si>
  <si>
    <t>Итого расходов</t>
  </si>
  <si>
    <t>160900</t>
  </si>
  <si>
    <t>160910</t>
  </si>
  <si>
    <t>160920</t>
  </si>
  <si>
    <t>Поступление средств ежемесячной гуманитарной помощи Российской Федерации</t>
  </si>
  <si>
    <t>Целевые средства республиканского бюджета для выплаты прочих ежемесячных и единовременных выплат</t>
  </si>
  <si>
    <t xml:space="preserve">240000 </t>
  </si>
  <si>
    <t>Капитальные вложения в основные фонды</t>
  </si>
  <si>
    <t>160155</t>
  </si>
  <si>
    <t>160315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</si>
  <si>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</si>
  <si>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</si>
  <si>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Выплата пособий по беременности и родам, на детей малообеспеченных семей</t>
  </si>
  <si>
    <t>выплата трудовых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</si>
  <si>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вторых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</t>
  </si>
  <si>
    <t>выплата повышений к социальной пенсии инвалидам с детства и детям-инвалидам до 18 (восемнадцать) лет в случае потери одного или обоих родителей</t>
  </si>
  <si>
    <t xml:space="preserve">выплата дополнительного материального обеспечения  гражданам, награжденным орденом Славы  II и III степени </t>
  </si>
  <si>
    <t xml:space="preserve">выплата дополнительного материального обеспечения  гражданам, награжденным орденом Трудовой Славы II и III степени 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</si>
  <si>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</si>
  <si>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</si>
  <si>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</si>
  <si>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пособий на погребение получателей пенсий из республиканского бюджета</t>
  </si>
  <si>
    <t>160630</t>
  </si>
  <si>
    <t>выплата прочих компенсаций и доплат</t>
  </si>
  <si>
    <t>Расходы по выплате гуманитарной помощи Российской Федерации</t>
  </si>
  <si>
    <t>Выплата ежемесячной гуманитарной помощи Российской Федерации пенсионерам Приднестровской Молдавской Республики</t>
  </si>
  <si>
    <t>Возврат возвращённых излишне полученных сумм гуманитарной помощи Российской Федерации прошлых лет</t>
  </si>
  <si>
    <t>должностной оклад (тарифная ставка)</t>
  </si>
  <si>
    <t>надбавки к должностному окладу</t>
  </si>
  <si>
    <t>дополнительная оплата к должностному окладу</t>
  </si>
  <si>
    <t>оплата текущего ремонта оборудования и инвентаря</t>
  </si>
  <si>
    <t>оплата текущего ремонта зданий и помещений</t>
  </si>
  <si>
    <t>товары и услуги,не отнесенные к другим подстатьям</t>
  </si>
  <si>
    <t xml:space="preserve">Расходы на ремонт зданий ЕГФСС </t>
  </si>
  <si>
    <t>Капитальные расходы</t>
  </si>
  <si>
    <t>Выплата получателям трудовых и социальных пенсий за счет средств республиканского бюджета</t>
  </si>
  <si>
    <t>Возврат остатка средств гуманитарной помощи Российской Федерации за 2015 год</t>
  </si>
  <si>
    <t>110420</t>
  </si>
  <si>
    <t>командировки за пределы Приднестровской Молдавской Республики</t>
  </si>
  <si>
    <t>160156</t>
  </si>
  <si>
    <t>выплата трудовых пенсий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</t>
  </si>
  <si>
    <t>160316</t>
  </si>
  <si>
    <t>выплата вторых пенсий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</t>
  </si>
  <si>
    <t>160640</t>
  </si>
  <si>
    <t>единовременные выплаты отдельным категориям получателей к знаменательным датам</t>
  </si>
  <si>
    <t>153800</t>
  </si>
  <si>
    <t>Выплата иных пособий и компенсаций</t>
  </si>
  <si>
    <t>111051</t>
  </si>
  <si>
    <t>информационно-вычислительные работы</t>
  </si>
  <si>
    <t>300000</t>
  </si>
  <si>
    <t>Предоставление и возврат займов за счет бюджета</t>
  </si>
  <si>
    <t>310300</t>
  </si>
  <si>
    <t>возврат прочих займов</t>
  </si>
  <si>
    <t>Приднестровской Молдавской Республики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</si>
  <si>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</si>
  <si>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</si>
  <si>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2017 год"</t>
  </si>
  <si>
    <t>Источники финансирования дефицита бюджета Единого государственного фонда социального страхования Приднестровской Молдавской Республики на 2017 год</t>
  </si>
  <si>
    <t>(руб.)</t>
  </si>
  <si>
    <t>Наименование разделов и подразделов</t>
  </si>
  <si>
    <t>0500</t>
  </si>
  <si>
    <t>Прочие источники</t>
  </si>
  <si>
    <t>Итого</t>
  </si>
  <si>
    <t>Всего доходов</t>
  </si>
  <si>
    <t>Сумма (руб.)</t>
  </si>
  <si>
    <t>к Закону Приднестровской Молдавской Республики</t>
  </si>
  <si>
    <t xml:space="preserve">"О внесении изменений и дополнений в Закон   </t>
  </si>
  <si>
    <t xml:space="preserve"> Приднестровской Молдавской Республики</t>
  </si>
  <si>
    <t xml:space="preserve"> "О бюджете Единого государственного</t>
  </si>
  <si>
    <t>фонда социального страхования</t>
  </si>
  <si>
    <t>к  Закону  Приднестровской    Молдавской    Республики</t>
  </si>
  <si>
    <t>Приложение № 1</t>
  </si>
  <si>
    <t xml:space="preserve"> Приложение № 1</t>
  </si>
  <si>
    <t>Приложение № 2</t>
  </si>
  <si>
    <t xml:space="preserve"> Приложение № 2</t>
  </si>
  <si>
    <t>Приложение № 3</t>
  </si>
  <si>
    <t xml:space="preserve"> Приложение № 3</t>
  </si>
  <si>
    <t>Кредиты, займы и прочие источники финансирования Фонда</t>
  </si>
  <si>
    <t>Беспроцентное заимствование средств на покрытие кассовых разрывов, возникающих при исполнении бюджета Фонда</t>
  </si>
  <si>
    <t>Безвозмездные перечисления</t>
  </si>
  <si>
    <t xml:space="preserve">Расходы бюджета Единого государственного фонда социального страхования                                        Приднестровской Молдавской Республики </t>
  </si>
  <si>
    <t>расходы на закупку медицинского оборудования и специализированного медицинского автотранспорта для государственных лечебно-профилактических учреждений</t>
  </si>
  <si>
    <t>Приложение № 4</t>
  </si>
  <si>
    <t xml:space="preserve"> Приложение № 4</t>
  </si>
  <si>
    <t>Расходы на выплату пособий по государственному обязательному социальному страхованию Приднестровской Молдавской Республики на 2017 год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</si>
  <si>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</si>
  <si>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</si>
  <si>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</si>
  <si>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</si>
  <si>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выплата ежемесячных пособий по уходу за ребенком до полутора лет</t>
  </si>
  <si>
    <t>выалата пособий женщинам, вставшим на учет в ранние сроки беременности</t>
  </si>
  <si>
    <t xml:space="preserve">выплата пособий на погребение </t>
  </si>
  <si>
    <t>оплата дополнительного выходного дня по уходу за ребенком-инвалидом в возрасте до 18 лет</t>
  </si>
  <si>
    <t>Доходы бюджета Единого государственного фонда социального страхования                                                                                     Приднестровской Молдавской Республики на 2017 год</t>
  </si>
  <si>
    <t xml:space="preserve">Единый социальный налог, зачисленный в Фонд 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</si>
  <si>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</si>
  <si>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 xml:space="preserve">Сумма   штрафов, подлежащая  зачислению в Фонд </t>
  </si>
  <si>
    <t>Целевые средства республиканского бюджета  для  выплаты трудовых пенсий некоторым категориям получателей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</si>
  <si>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Доходы, полученные от возврата переплат ежемесячной гуманитарной помощи Российской Федерации прошлых лет</t>
  </si>
  <si>
    <t>Содержание органов управления Фонда</t>
  </si>
  <si>
    <t>выплата ежемесячных возмещений вреда здоровью инвалидам (I, II, III групп и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</si>
  <si>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</si>
  <si>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</si>
  <si>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</si>
  <si>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Молдавской Республике" 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</si>
  <si>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</si>
  <si>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</si>
  <si>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</si>
  <si>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</si>
  <si>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</si>
  <si>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</si>
  <si>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</si>
  <si>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социальных пенсий в соответствии со статьей 6 Закона ПМР "О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</si>
  <si>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</si>
  <si>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</si>
  <si>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</si>
  <si>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</si>
  <si>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в соответствии со статьей 6 Закона ПМР "О пенсионном обеспечении граждан в Приднестровской Молдавской 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</si>
  <si>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</si>
  <si>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</si>
  <si>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</si>
  <si>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</si>
  <si>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</si>
  <si>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 xml:space="preserve">Выплата дополнительных пенсий по указам Президента Приднестровской Молдавской Республики 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</si>
  <si>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</si>
  <si>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</si>
  <si>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</si>
  <si>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вдовам и родителям лиц, погибших либо умерших вследствие военной травмы или заболевания, полученных в результате участия в боевых действиях по защите СССР или на территории Республики Афганистан</t>
  </si>
  <si>
    <t>выплата повышений к пенсиям гражданам, родившимся по                                                       31 декабря 1931 года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</si>
  <si>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ежемесячные персональные выплаты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</si>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</sst>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,##0.0"/>
    <numFmt numFmtId="167" formatCode="#,##0_ ;\-#,##0\ "/>
    <numFmt numFmtId="168" formatCode="#,##0.0_ ;\-#,##0.0\ "/>
    <numFmt numFmtId="169" formatCode="#,##0.000"/>
    <numFmt numFmtId="170" formatCode="#,##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3" fontId="4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 vertical="center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wrapText="1"/>
    </xf>
    <xf numFmtId="3" fontId="3" fillId="33" borderId="10" xfId="53" applyNumberFormat="1" applyFont="1" applyFill="1" applyBorder="1" applyAlignment="1">
      <alignment horizontal="right" wrapText="1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top"/>
    </xf>
    <xf numFmtId="3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0" xfId="53" applyNumberFormat="1" applyFont="1" applyFill="1" applyBorder="1" applyAlignment="1">
      <alignment horizontal="center" vertical="top"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3" fillId="33" borderId="0" xfId="0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3" fontId="4" fillId="33" borderId="0" xfId="0" applyNumberFormat="1" applyFont="1" applyFill="1" applyBorder="1" applyAlignment="1">
      <alignment horizontal="right" wrapText="1"/>
    </xf>
    <xf numFmtId="4" fontId="4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right" wrapText="1"/>
    </xf>
    <xf numFmtId="43" fontId="3" fillId="33" borderId="0" xfId="63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vertical="center" wrapText="1"/>
    </xf>
    <xf numFmtId="165" fontId="3" fillId="33" borderId="0" xfId="59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53" applyNumberFormat="1" applyFont="1" applyFill="1" applyBorder="1" applyAlignment="1">
      <alignment horizontal="right" vertical="top"/>
      <protection/>
    </xf>
    <xf numFmtId="3" fontId="6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3" fontId="3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45" fillId="33" borderId="11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45" fillId="33" borderId="11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164" fontId="3" fillId="0" borderId="10" xfId="63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3" fontId="3" fillId="0" borderId="10" xfId="63" applyNumberFormat="1" applyFont="1" applyBorder="1" applyAlignment="1">
      <alignment horizontal="right" wrapText="1"/>
    </xf>
    <xf numFmtId="49" fontId="28" fillId="0" borderId="1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N105"/>
  <sheetViews>
    <sheetView zoomScalePageLayoutView="0" workbookViewId="0" topLeftCell="A1">
      <selection activeCell="B9" sqref="B9"/>
    </sheetView>
  </sheetViews>
  <sheetFormatPr defaultColWidth="8.8515625" defaultRowHeight="15"/>
  <cols>
    <col min="1" max="1" width="11.7109375" style="47" customWidth="1"/>
    <col min="2" max="2" width="68.57421875" style="12" customWidth="1"/>
    <col min="3" max="3" width="18.7109375" style="14" customWidth="1"/>
    <col min="4" max="4" width="14.28125" style="1" bestFit="1" customWidth="1"/>
    <col min="5" max="5" width="15.57421875" style="1" customWidth="1"/>
    <col min="6" max="16384" width="8.8515625" style="1" customWidth="1"/>
  </cols>
  <sheetData>
    <row r="1" spans="1:3" ht="15.75">
      <c r="A1" s="69"/>
      <c r="B1" s="89" t="s">
        <v>285</v>
      </c>
      <c r="C1" s="89"/>
    </row>
    <row r="2" spans="1:3" ht="15.75">
      <c r="A2" s="69"/>
      <c r="B2" s="90" t="s">
        <v>279</v>
      </c>
      <c r="C2" s="90"/>
    </row>
    <row r="3" spans="1:3" ht="15.75">
      <c r="A3" s="69"/>
      <c r="B3" s="91" t="s">
        <v>280</v>
      </c>
      <c r="C3" s="91"/>
    </row>
    <row r="4" spans="1:3" ht="15.75">
      <c r="A4" s="69"/>
      <c r="B4" s="92" t="s">
        <v>281</v>
      </c>
      <c r="C4" s="92"/>
    </row>
    <row r="5" spans="1:3" ht="15.75">
      <c r="A5" s="69"/>
      <c r="B5" s="89" t="s">
        <v>282</v>
      </c>
      <c r="C5" s="89"/>
    </row>
    <row r="6" spans="1:3" ht="15.75">
      <c r="A6" s="69"/>
      <c r="B6" s="89" t="s">
        <v>283</v>
      </c>
      <c r="C6" s="89"/>
    </row>
    <row r="7" spans="1:3" ht="15.75">
      <c r="A7" s="69"/>
      <c r="B7" s="89" t="s">
        <v>267</v>
      </c>
      <c r="C7" s="89"/>
    </row>
    <row r="8" spans="1:3" ht="15.75" customHeight="1">
      <c r="A8" s="69"/>
      <c r="B8" s="97" t="s">
        <v>270</v>
      </c>
      <c r="C8" s="97"/>
    </row>
    <row r="9" spans="1:3" ht="15.75" customHeight="1">
      <c r="A9" s="69"/>
      <c r="B9" s="74"/>
      <c r="C9" s="62"/>
    </row>
    <row r="10" spans="1:3" ht="15.75" customHeight="1">
      <c r="A10" s="69"/>
      <c r="B10" s="98" t="s">
        <v>286</v>
      </c>
      <c r="C10" s="98"/>
    </row>
    <row r="11" spans="1:3" ht="15.75">
      <c r="A11" s="69"/>
      <c r="B11" s="98" t="s">
        <v>284</v>
      </c>
      <c r="C11" s="98"/>
    </row>
    <row r="12" spans="1:3" ht="15.75">
      <c r="A12" s="69"/>
      <c r="B12" s="99" t="s">
        <v>268</v>
      </c>
      <c r="C12" s="99"/>
    </row>
    <row r="13" spans="1:3" ht="18" customHeight="1">
      <c r="A13" s="69"/>
      <c r="B13" s="97" t="s">
        <v>269</v>
      </c>
      <c r="C13" s="97"/>
    </row>
    <row r="14" spans="1:3" ht="18" customHeight="1">
      <c r="A14" s="69"/>
      <c r="B14" s="97" t="s">
        <v>270</v>
      </c>
      <c r="C14" s="97"/>
    </row>
    <row r="15" spans="1:3" ht="12" customHeight="1">
      <c r="A15" s="71"/>
      <c r="B15" s="96"/>
      <c r="C15" s="96"/>
    </row>
    <row r="16" spans="1:3" ht="38.25" customHeight="1">
      <c r="A16" s="95" t="s">
        <v>307</v>
      </c>
      <c r="B16" s="95"/>
      <c r="C16" s="95"/>
    </row>
    <row r="17" spans="1:3" ht="7.5" customHeight="1">
      <c r="A17" s="72"/>
      <c r="B17" s="75"/>
      <c r="C17" s="68"/>
    </row>
    <row r="18" spans="1:3" s="34" customFormat="1" ht="32.25" customHeight="1">
      <c r="A18" s="70" t="s">
        <v>111</v>
      </c>
      <c r="B18" s="65" t="s">
        <v>112</v>
      </c>
      <c r="C18" s="65" t="s">
        <v>278</v>
      </c>
    </row>
    <row r="19" spans="1:5" ht="17.25" customHeight="1">
      <c r="A19" s="73">
        <v>6100000</v>
      </c>
      <c r="B19" s="15" t="s">
        <v>113</v>
      </c>
      <c r="C19" s="9">
        <f>C20+C32+C33+C36+C39+C40+C44+C45</f>
        <v>1345712939</v>
      </c>
      <c r="D19" s="16"/>
      <c r="E19" s="16"/>
    </row>
    <row r="20" spans="1:4" ht="17.25" customHeight="1">
      <c r="A20" s="73">
        <v>6110000</v>
      </c>
      <c r="B20" s="15" t="s">
        <v>114</v>
      </c>
      <c r="C20" s="8">
        <f>C21+C31</f>
        <v>1039244715</v>
      </c>
      <c r="D20" s="16"/>
    </row>
    <row r="21" spans="1:4" ht="17.25" customHeight="1">
      <c r="A21" s="73">
        <v>6110100</v>
      </c>
      <c r="B21" s="15" t="s">
        <v>308</v>
      </c>
      <c r="C21" s="8">
        <f>SUM(C22:C30)</f>
        <v>949288523</v>
      </c>
      <c r="D21" s="16"/>
    </row>
    <row r="22" spans="1:3" ht="33" customHeight="1">
      <c r="A22" s="73">
        <v>6110101</v>
      </c>
      <c r="B22" s="15" t="s">
        <v>115</v>
      </c>
      <c r="C22" s="49">
        <v>56864</v>
      </c>
    </row>
    <row r="23" spans="1:3" ht="32.25" customHeight="1">
      <c r="A23" s="73">
        <v>6110102</v>
      </c>
      <c r="B23" s="15" t="s">
        <v>116</v>
      </c>
      <c r="C23" s="49">
        <v>151716</v>
      </c>
    </row>
    <row r="24" spans="1:3" ht="32.25" customHeight="1">
      <c r="A24" s="73">
        <v>6110103</v>
      </c>
      <c r="B24" s="15" t="s">
        <v>117</v>
      </c>
      <c r="C24" s="49">
        <v>6954840</v>
      </c>
    </row>
    <row r="25" spans="1:3" ht="33" customHeight="1">
      <c r="A25" s="73">
        <v>6110105</v>
      </c>
      <c r="B25" s="15" t="s">
        <v>118</v>
      </c>
      <c r="C25" s="49">
        <v>1172261</v>
      </c>
    </row>
    <row r="26" spans="1:3" ht="45.75" customHeight="1">
      <c r="A26" s="73">
        <v>6110106</v>
      </c>
      <c r="B26" s="15" t="s">
        <v>309</v>
      </c>
      <c r="C26" s="49">
        <v>337</v>
      </c>
    </row>
    <row r="27" spans="1:3" ht="29.25" customHeight="1">
      <c r="A27" s="73">
        <v>6110107</v>
      </c>
      <c r="B27" s="15" t="s">
        <v>119</v>
      </c>
      <c r="C27" s="49">
        <v>165232</v>
      </c>
    </row>
    <row r="28" spans="1:3" ht="18" customHeight="1">
      <c r="A28" s="73">
        <v>6110108</v>
      </c>
      <c r="B28" s="15" t="s">
        <v>120</v>
      </c>
      <c r="C28" s="49">
        <v>939653609</v>
      </c>
    </row>
    <row r="29" spans="1:3" ht="18" customHeight="1">
      <c r="A29" s="73">
        <v>6110109</v>
      </c>
      <c r="B29" s="15" t="s">
        <v>121</v>
      </c>
      <c r="C29" s="49">
        <v>328060</v>
      </c>
    </row>
    <row r="30" spans="1:3" ht="33" customHeight="1">
      <c r="A30" s="73">
        <v>6110110</v>
      </c>
      <c r="B30" s="15" t="s">
        <v>122</v>
      </c>
      <c r="C30" s="49">
        <v>805604</v>
      </c>
    </row>
    <row r="31" spans="1:3" ht="30.75" customHeight="1">
      <c r="A31" s="73">
        <v>6110200</v>
      </c>
      <c r="B31" s="15" t="s">
        <v>123</v>
      </c>
      <c r="C31" s="49">
        <v>89956192</v>
      </c>
    </row>
    <row r="32" spans="1:3" ht="30" customHeight="1">
      <c r="A32" s="73">
        <v>6120000</v>
      </c>
      <c r="B32" s="15" t="s">
        <v>124</v>
      </c>
      <c r="C32" s="49">
        <v>14032724</v>
      </c>
    </row>
    <row r="33" spans="1:3" s="35" customFormat="1" ht="18" customHeight="1">
      <c r="A33" s="73">
        <v>6130000</v>
      </c>
      <c r="B33" s="76" t="s">
        <v>125</v>
      </c>
      <c r="C33" s="8">
        <f>C34+C35</f>
        <v>124256818</v>
      </c>
    </row>
    <row r="34" spans="1:3" ht="47.25">
      <c r="A34" s="73">
        <v>6130100</v>
      </c>
      <c r="B34" s="15" t="s">
        <v>126</v>
      </c>
      <c r="C34" s="49">
        <v>124186944</v>
      </c>
    </row>
    <row r="35" spans="1:3" ht="30.75" customHeight="1">
      <c r="A35" s="73">
        <v>6130400</v>
      </c>
      <c r="B35" s="15" t="s">
        <v>127</v>
      </c>
      <c r="C35" s="49">
        <v>69874</v>
      </c>
    </row>
    <row r="36" spans="1:3" ht="18" customHeight="1">
      <c r="A36" s="73">
        <v>6140000</v>
      </c>
      <c r="B36" s="15" t="s">
        <v>128</v>
      </c>
      <c r="C36" s="8">
        <f>SUM(C37:C38)</f>
        <v>136546260</v>
      </c>
    </row>
    <row r="37" spans="1:3" ht="30.75" customHeight="1">
      <c r="A37" s="73">
        <v>6140100</v>
      </c>
      <c r="B37" s="15" t="s">
        <v>129</v>
      </c>
      <c r="C37" s="49">
        <v>121116899</v>
      </c>
    </row>
    <row r="38" spans="1:3" ht="31.5">
      <c r="A38" s="73">
        <v>6140200</v>
      </c>
      <c r="B38" s="15" t="s">
        <v>130</v>
      </c>
      <c r="C38" s="49">
        <v>15429361</v>
      </c>
    </row>
    <row r="39" spans="1:3" ht="18" customHeight="1">
      <c r="A39" s="73">
        <v>6150000</v>
      </c>
      <c r="B39" s="15" t="s">
        <v>310</v>
      </c>
      <c r="C39" s="49">
        <v>488758</v>
      </c>
    </row>
    <row r="40" spans="1:3" ht="18" customHeight="1">
      <c r="A40" s="73">
        <v>6160000</v>
      </c>
      <c r="B40" s="15" t="s">
        <v>131</v>
      </c>
      <c r="C40" s="8">
        <f>SUM(C41:C43)</f>
        <v>30221597</v>
      </c>
    </row>
    <row r="41" spans="1:3" ht="30.75" customHeight="1">
      <c r="A41" s="73">
        <v>6160100</v>
      </c>
      <c r="B41" s="15" t="s">
        <v>132</v>
      </c>
      <c r="C41" s="49">
        <v>23850856</v>
      </c>
    </row>
    <row r="42" spans="1:3" ht="30.75" customHeight="1">
      <c r="A42" s="73">
        <v>6160200</v>
      </c>
      <c r="B42" s="15" t="s">
        <v>133</v>
      </c>
      <c r="C42" s="49">
        <v>382509</v>
      </c>
    </row>
    <row r="43" spans="1:3" ht="31.5">
      <c r="A43" s="73">
        <v>6160300</v>
      </c>
      <c r="B43" s="15" t="s">
        <v>134</v>
      </c>
      <c r="C43" s="49">
        <v>5988232</v>
      </c>
    </row>
    <row r="44" spans="1:3" ht="18" customHeight="1">
      <c r="A44" s="73">
        <v>6170000</v>
      </c>
      <c r="B44" s="15" t="s">
        <v>135</v>
      </c>
      <c r="C44" s="49">
        <v>186460</v>
      </c>
    </row>
    <row r="45" spans="1:3" ht="46.5" customHeight="1">
      <c r="A45" s="73">
        <v>6180000</v>
      </c>
      <c r="B45" s="15" t="s">
        <v>136</v>
      </c>
      <c r="C45" s="49">
        <v>735607</v>
      </c>
    </row>
    <row r="46" spans="1:3" ht="18.75" customHeight="1">
      <c r="A46" s="73">
        <v>6200000</v>
      </c>
      <c r="B46" s="15" t="s">
        <v>137</v>
      </c>
      <c r="C46" s="8">
        <f>C47+C53+C56+C57</f>
        <v>3588900</v>
      </c>
    </row>
    <row r="47" spans="1:3" ht="18.75" customHeight="1">
      <c r="A47" s="73">
        <v>6220000</v>
      </c>
      <c r="B47" s="15" t="s">
        <v>138</v>
      </c>
      <c r="C47" s="8">
        <f>C48+C49+C50</f>
        <v>2136500</v>
      </c>
    </row>
    <row r="48" spans="1:3" ht="18.75" customHeight="1">
      <c r="A48" s="73">
        <v>6220300</v>
      </c>
      <c r="B48" s="15" t="s">
        <v>154</v>
      </c>
      <c r="C48" s="8">
        <v>11500</v>
      </c>
    </row>
    <row r="49" spans="1:3" ht="18.75" customHeight="1">
      <c r="A49" s="73">
        <v>6220400</v>
      </c>
      <c r="B49" s="15" t="s">
        <v>139</v>
      </c>
      <c r="C49" s="8">
        <v>1702000</v>
      </c>
    </row>
    <row r="50" spans="1:3" ht="45.75" customHeight="1">
      <c r="A50" s="73">
        <v>6220500</v>
      </c>
      <c r="B50" s="15" t="s">
        <v>225</v>
      </c>
      <c r="C50" s="8">
        <f>C51+C52</f>
        <v>423000</v>
      </c>
    </row>
    <row r="51" spans="1:3" ht="18" customHeight="1">
      <c r="A51" s="73">
        <v>6220530</v>
      </c>
      <c r="B51" s="15" t="s">
        <v>155</v>
      </c>
      <c r="C51" s="8">
        <v>410000</v>
      </c>
    </row>
    <row r="52" spans="1:3" ht="32.25" customHeight="1">
      <c r="A52" s="73">
        <v>6220540</v>
      </c>
      <c r="B52" s="15" t="s">
        <v>156</v>
      </c>
      <c r="C52" s="8">
        <v>13000</v>
      </c>
    </row>
    <row r="53" spans="1:3" ht="79.5" customHeight="1">
      <c r="A53" s="73">
        <v>6230000</v>
      </c>
      <c r="B53" s="15" t="s">
        <v>140</v>
      </c>
      <c r="C53" s="8">
        <f>C54+C55</f>
        <v>1350000</v>
      </c>
    </row>
    <row r="54" spans="1:3" ht="48" customHeight="1">
      <c r="A54" s="73">
        <v>6230100</v>
      </c>
      <c r="B54" s="15" t="s">
        <v>141</v>
      </c>
      <c r="C54" s="8">
        <v>1300000</v>
      </c>
    </row>
    <row r="55" spans="1:3" ht="79.5" customHeight="1">
      <c r="A55" s="73">
        <v>6230200</v>
      </c>
      <c r="B55" s="15" t="s">
        <v>142</v>
      </c>
      <c r="C55" s="8">
        <v>50000</v>
      </c>
    </row>
    <row r="56" spans="1:3" ht="18" customHeight="1">
      <c r="A56" s="73">
        <v>6240000</v>
      </c>
      <c r="B56" s="15" t="s">
        <v>152</v>
      </c>
      <c r="C56" s="8">
        <v>94000</v>
      </c>
    </row>
    <row r="57" spans="1:248" s="37" customFormat="1" ht="47.25" customHeight="1">
      <c r="A57" s="73">
        <v>6250000</v>
      </c>
      <c r="B57" s="15" t="s">
        <v>143</v>
      </c>
      <c r="C57" s="8">
        <v>8400</v>
      </c>
      <c r="D57" s="25"/>
      <c r="E57" s="25"/>
      <c r="F57" s="25"/>
      <c r="G57" s="26"/>
      <c r="H57" s="27"/>
      <c r="I57" s="25"/>
      <c r="J57" s="28"/>
      <c r="K57" s="25"/>
      <c r="L57" s="29"/>
      <c r="M57" s="25"/>
      <c r="N57" s="29"/>
      <c r="O57" s="30"/>
      <c r="P57" s="30"/>
      <c r="Q57" s="26"/>
      <c r="R57" s="27"/>
      <c r="S57" s="25"/>
      <c r="T57" s="28"/>
      <c r="U57" s="25"/>
      <c r="V57" s="28"/>
      <c r="W57" s="25"/>
      <c r="X57" s="28"/>
      <c r="Y57" s="25"/>
      <c r="Z57" s="28"/>
      <c r="AA57" s="25"/>
      <c r="AB57" s="28"/>
      <c r="AC57" s="31"/>
      <c r="AD57" s="36"/>
      <c r="AE57" s="32"/>
      <c r="AF57" s="33"/>
      <c r="AG57" s="25"/>
      <c r="AH57" s="25"/>
      <c r="AI57" s="25"/>
      <c r="AJ57" s="25"/>
      <c r="AK57" s="25"/>
      <c r="AL57" s="25"/>
      <c r="AM57" s="25"/>
      <c r="AN57" s="25"/>
      <c r="AO57" s="28"/>
      <c r="AP57" s="28"/>
      <c r="AQ57" s="28"/>
      <c r="AR57" s="31"/>
      <c r="AS57" s="31"/>
      <c r="AT57" s="31"/>
      <c r="AU57" s="25"/>
      <c r="AV57" s="28"/>
      <c r="AW57" s="25"/>
      <c r="AX57" s="25"/>
      <c r="AY57" s="25"/>
      <c r="AZ57" s="25"/>
      <c r="BA57" s="25"/>
      <c r="BB57" s="25"/>
      <c r="BC57" s="26"/>
      <c r="BD57" s="27"/>
      <c r="BE57" s="25"/>
      <c r="BF57" s="28"/>
      <c r="BG57" s="25"/>
      <c r="BH57" s="29"/>
      <c r="BI57" s="25"/>
      <c r="BJ57" s="29"/>
      <c r="BK57" s="30"/>
      <c r="BL57" s="30"/>
      <c r="BM57" s="26"/>
      <c r="BN57" s="27"/>
      <c r="BO57" s="25"/>
      <c r="BP57" s="28"/>
      <c r="BQ57" s="25"/>
      <c r="BR57" s="28"/>
      <c r="BS57" s="25"/>
      <c r="BT57" s="28"/>
      <c r="BU57" s="25"/>
      <c r="BV57" s="28"/>
      <c r="BW57" s="25"/>
      <c r="BX57" s="28"/>
      <c r="BY57" s="31"/>
      <c r="BZ57" s="36"/>
      <c r="CA57" s="32"/>
      <c r="CB57" s="33"/>
      <c r="CC57" s="25"/>
      <c r="CD57" s="25"/>
      <c r="CE57" s="25"/>
      <c r="CF57" s="25"/>
      <c r="CG57" s="25"/>
      <c r="CH57" s="25"/>
      <c r="CI57" s="25"/>
      <c r="CJ57" s="25"/>
      <c r="CK57" s="28"/>
      <c r="CL57" s="28"/>
      <c r="CM57" s="28"/>
      <c r="CN57" s="31"/>
      <c r="CO57" s="31"/>
      <c r="CP57" s="31"/>
      <c r="CQ57" s="25"/>
      <c r="CR57" s="28"/>
      <c r="CS57" s="25"/>
      <c r="CT57" s="25"/>
      <c r="CU57" s="25"/>
      <c r="CV57" s="25"/>
      <c r="CW57" s="25"/>
      <c r="CX57" s="25"/>
      <c r="CY57" s="26"/>
      <c r="CZ57" s="27"/>
      <c r="DA57" s="25"/>
      <c r="DB57" s="28"/>
      <c r="DC57" s="25"/>
      <c r="DD57" s="29"/>
      <c r="DE57" s="25"/>
      <c r="DF57" s="29"/>
      <c r="DG57" s="30"/>
      <c r="DH57" s="30"/>
      <c r="DI57" s="26"/>
      <c r="DJ57" s="27"/>
      <c r="DK57" s="25"/>
      <c r="DL57" s="28"/>
      <c r="DM57" s="25"/>
      <c r="DN57" s="28"/>
      <c r="DO57" s="25"/>
      <c r="DP57" s="28"/>
      <c r="DQ57" s="25"/>
      <c r="DR57" s="28"/>
      <c r="DS57" s="25"/>
      <c r="DT57" s="28"/>
      <c r="DU57" s="31"/>
      <c r="DV57" s="36"/>
      <c r="DW57" s="32"/>
      <c r="DX57" s="33"/>
      <c r="DY57" s="25"/>
      <c r="DZ57" s="25"/>
      <c r="EA57" s="25"/>
      <c r="EB57" s="25"/>
      <c r="EC57" s="25"/>
      <c r="ED57" s="25"/>
      <c r="EE57" s="25"/>
      <c r="EF57" s="25"/>
      <c r="EG57" s="28"/>
      <c r="EH57" s="28"/>
      <c r="EI57" s="28"/>
      <c r="EJ57" s="31"/>
      <c r="EK57" s="31"/>
      <c r="EL57" s="31"/>
      <c r="EM57" s="25"/>
      <c r="EN57" s="28"/>
      <c r="EO57" s="25"/>
      <c r="EP57" s="25"/>
      <c r="EQ57" s="25"/>
      <c r="ER57" s="25"/>
      <c r="ES57" s="25"/>
      <c r="ET57" s="25"/>
      <c r="EU57" s="26"/>
      <c r="EV57" s="27"/>
      <c r="EW57" s="25"/>
      <c r="EX57" s="28"/>
      <c r="EY57" s="25"/>
      <c r="EZ57" s="29"/>
      <c r="FA57" s="25"/>
      <c r="FB57" s="29"/>
      <c r="FC57" s="30"/>
      <c r="FD57" s="30"/>
      <c r="FE57" s="26"/>
      <c r="FF57" s="27"/>
      <c r="FG57" s="25"/>
      <c r="FH57" s="28"/>
      <c r="FI57" s="25"/>
      <c r="FJ57" s="28"/>
      <c r="FK57" s="25"/>
      <c r="FL57" s="28"/>
      <c r="FM57" s="25"/>
      <c r="FN57" s="28"/>
      <c r="FO57" s="25"/>
      <c r="FP57" s="28"/>
      <c r="FQ57" s="31"/>
      <c r="FR57" s="36"/>
      <c r="FS57" s="32"/>
      <c r="FT57" s="33"/>
      <c r="FU57" s="25"/>
      <c r="FV57" s="25"/>
      <c r="FW57" s="25"/>
      <c r="FX57" s="25"/>
      <c r="FY57" s="25"/>
      <c r="FZ57" s="25"/>
      <c r="GA57" s="25"/>
      <c r="GB57" s="25"/>
      <c r="GC57" s="28"/>
      <c r="GD57" s="28"/>
      <c r="GE57" s="28"/>
      <c r="GF57" s="31"/>
      <c r="GG57" s="31"/>
      <c r="GH57" s="31"/>
      <c r="GI57" s="25"/>
      <c r="GJ57" s="28"/>
      <c r="GK57" s="25"/>
      <c r="GL57" s="25"/>
      <c r="GM57" s="25"/>
      <c r="GN57" s="25"/>
      <c r="GO57" s="25"/>
      <c r="GP57" s="25"/>
      <c r="GQ57" s="26"/>
      <c r="GR57" s="27"/>
      <c r="GS57" s="25"/>
      <c r="GT57" s="28"/>
      <c r="GU57" s="25"/>
      <c r="GV57" s="29"/>
      <c r="GW57" s="25"/>
      <c r="GX57" s="29"/>
      <c r="GY57" s="30"/>
      <c r="GZ57" s="30"/>
      <c r="HA57" s="26"/>
      <c r="HB57" s="27"/>
      <c r="HC57" s="25"/>
      <c r="HD57" s="28"/>
      <c r="HE57" s="25"/>
      <c r="HF57" s="28"/>
      <c r="HG57" s="25"/>
      <c r="HH57" s="28"/>
      <c r="HI57" s="25"/>
      <c r="HJ57" s="28"/>
      <c r="HK57" s="25"/>
      <c r="HL57" s="28"/>
      <c r="HM57" s="31"/>
      <c r="HN57" s="36"/>
      <c r="HO57" s="32"/>
      <c r="HP57" s="33"/>
      <c r="HQ57" s="25"/>
      <c r="HR57" s="25"/>
      <c r="HS57" s="25"/>
      <c r="HT57" s="25"/>
      <c r="HU57" s="25"/>
      <c r="HV57" s="25"/>
      <c r="HW57" s="25"/>
      <c r="HX57" s="25"/>
      <c r="HY57" s="28"/>
      <c r="HZ57" s="28"/>
      <c r="IA57" s="28"/>
      <c r="IB57" s="31"/>
      <c r="IC57" s="31"/>
      <c r="ID57" s="31"/>
      <c r="IE57" s="25"/>
      <c r="IF57" s="28"/>
      <c r="IG57" s="25"/>
      <c r="IH57" s="25"/>
      <c r="II57" s="25"/>
      <c r="IJ57" s="25"/>
      <c r="IK57" s="25"/>
      <c r="IL57" s="25"/>
      <c r="IM57" s="26"/>
      <c r="IN57" s="27"/>
    </row>
    <row r="58" spans="1:248" s="37" customFormat="1" ht="31.5" customHeight="1">
      <c r="A58" s="73">
        <v>6300000</v>
      </c>
      <c r="B58" s="15" t="s">
        <v>224</v>
      </c>
      <c r="C58" s="8">
        <f>C59</f>
        <v>242941709</v>
      </c>
      <c r="D58" s="25"/>
      <c r="E58" s="25"/>
      <c r="F58" s="25"/>
      <c r="G58" s="26"/>
      <c r="H58" s="27"/>
      <c r="I58" s="25"/>
      <c r="J58" s="28"/>
      <c r="K58" s="25"/>
      <c r="L58" s="29"/>
      <c r="M58" s="25"/>
      <c r="N58" s="29"/>
      <c r="O58" s="30"/>
      <c r="P58" s="30"/>
      <c r="Q58" s="26"/>
      <c r="R58" s="27"/>
      <c r="S58" s="25"/>
      <c r="T58" s="28"/>
      <c r="U58" s="25"/>
      <c r="V58" s="28"/>
      <c r="W58" s="25"/>
      <c r="X58" s="28"/>
      <c r="Y58" s="25"/>
      <c r="Z58" s="28"/>
      <c r="AA58" s="25"/>
      <c r="AB58" s="28"/>
      <c r="AC58" s="31"/>
      <c r="AD58" s="36"/>
      <c r="AE58" s="32"/>
      <c r="AF58" s="33"/>
      <c r="AG58" s="25"/>
      <c r="AH58" s="25"/>
      <c r="AI58" s="25"/>
      <c r="AJ58" s="25"/>
      <c r="AK58" s="25"/>
      <c r="AL58" s="25"/>
      <c r="AM58" s="25"/>
      <c r="AN58" s="25"/>
      <c r="AO58" s="28"/>
      <c r="AP58" s="28"/>
      <c r="AQ58" s="28"/>
      <c r="AR58" s="31"/>
      <c r="AS58" s="31"/>
      <c r="AT58" s="31"/>
      <c r="AU58" s="25"/>
      <c r="AV58" s="28"/>
      <c r="AW58" s="25"/>
      <c r="AX58" s="25"/>
      <c r="AY58" s="25"/>
      <c r="AZ58" s="25"/>
      <c r="BA58" s="25"/>
      <c r="BB58" s="25"/>
      <c r="BC58" s="26"/>
      <c r="BD58" s="27"/>
      <c r="BE58" s="25"/>
      <c r="BF58" s="28"/>
      <c r="BG58" s="25"/>
      <c r="BH58" s="29"/>
      <c r="BI58" s="25"/>
      <c r="BJ58" s="29"/>
      <c r="BK58" s="30"/>
      <c r="BL58" s="30"/>
      <c r="BM58" s="26"/>
      <c r="BN58" s="27"/>
      <c r="BO58" s="25"/>
      <c r="BP58" s="28"/>
      <c r="BQ58" s="25"/>
      <c r="BR58" s="28"/>
      <c r="BS58" s="25"/>
      <c r="BT58" s="28"/>
      <c r="BU58" s="25"/>
      <c r="BV58" s="28"/>
      <c r="BW58" s="25"/>
      <c r="BX58" s="28"/>
      <c r="BY58" s="31"/>
      <c r="BZ58" s="36"/>
      <c r="CA58" s="32"/>
      <c r="CB58" s="33"/>
      <c r="CC58" s="25"/>
      <c r="CD58" s="25"/>
      <c r="CE58" s="25"/>
      <c r="CF58" s="25"/>
      <c r="CG58" s="25"/>
      <c r="CH58" s="25"/>
      <c r="CI58" s="25"/>
      <c r="CJ58" s="25"/>
      <c r="CK58" s="28"/>
      <c r="CL58" s="28"/>
      <c r="CM58" s="28"/>
      <c r="CN58" s="31"/>
      <c r="CO58" s="31"/>
      <c r="CP58" s="31"/>
      <c r="CQ58" s="25"/>
      <c r="CR58" s="28"/>
      <c r="CS58" s="25"/>
      <c r="CT58" s="25"/>
      <c r="CU58" s="25"/>
      <c r="CV58" s="25"/>
      <c r="CW58" s="25"/>
      <c r="CX58" s="25"/>
      <c r="CY58" s="26"/>
      <c r="CZ58" s="27"/>
      <c r="DA58" s="25"/>
      <c r="DB58" s="28"/>
      <c r="DC58" s="25"/>
      <c r="DD58" s="29"/>
      <c r="DE58" s="25"/>
      <c r="DF58" s="29"/>
      <c r="DG58" s="30"/>
      <c r="DH58" s="30"/>
      <c r="DI58" s="26"/>
      <c r="DJ58" s="27"/>
      <c r="DK58" s="25"/>
      <c r="DL58" s="28"/>
      <c r="DM58" s="25"/>
      <c r="DN58" s="28"/>
      <c r="DO58" s="25"/>
      <c r="DP58" s="28"/>
      <c r="DQ58" s="25"/>
      <c r="DR58" s="28"/>
      <c r="DS58" s="25"/>
      <c r="DT58" s="28"/>
      <c r="DU58" s="31"/>
      <c r="DV58" s="36"/>
      <c r="DW58" s="32"/>
      <c r="DX58" s="33"/>
      <c r="DY58" s="25"/>
      <c r="DZ58" s="25"/>
      <c r="EA58" s="25"/>
      <c r="EB58" s="25"/>
      <c r="EC58" s="25"/>
      <c r="ED58" s="25"/>
      <c r="EE58" s="25"/>
      <c r="EF58" s="25"/>
      <c r="EG58" s="28"/>
      <c r="EH58" s="28"/>
      <c r="EI58" s="28"/>
      <c r="EJ58" s="31"/>
      <c r="EK58" s="31"/>
      <c r="EL58" s="31"/>
      <c r="EM58" s="25"/>
      <c r="EN58" s="28"/>
      <c r="EO58" s="25"/>
      <c r="EP58" s="25"/>
      <c r="EQ58" s="25"/>
      <c r="ER58" s="25"/>
      <c r="ES58" s="25"/>
      <c r="ET58" s="25"/>
      <c r="EU58" s="26"/>
      <c r="EV58" s="27"/>
      <c r="EW58" s="25"/>
      <c r="EX58" s="28"/>
      <c r="EY58" s="25"/>
      <c r="EZ58" s="29"/>
      <c r="FA58" s="25"/>
      <c r="FB58" s="29"/>
      <c r="FC58" s="30"/>
      <c r="FD58" s="30"/>
      <c r="FE58" s="26"/>
      <c r="FF58" s="27"/>
      <c r="FG58" s="25"/>
      <c r="FH58" s="28"/>
      <c r="FI58" s="25"/>
      <c r="FJ58" s="28"/>
      <c r="FK58" s="25"/>
      <c r="FL58" s="28"/>
      <c r="FM58" s="25"/>
      <c r="FN58" s="28"/>
      <c r="FO58" s="25"/>
      <c r="FP58" s="28"/>
      <c r="FQ58" s="31"/>
      <c r="FR58" s="36"/>
      <c r="FS58" s="32"/>
      <c r="FT58" s="33"/>
      <c r="FU58" s="25"/>
      <c r="FV58" s="25"/>
      <c r="FW58" s="25"/>
      <c r="FX58" s="25"/>
      <c r="FY58" s="25"/>
      <c r="FZ58" s="25"/>
      <c r="GA58" s="25"/>
      <c r="GB58" s="25"/>
      <c r="GC58" s="28"/>
      <c r="GD58" s="28"/>
      <c r="GE58" s="28"/>
      <c r="GF58" s="31"/>
      <c r="GG58" s="31"/>
      <c r="GH58" s="31"/>
      <c r="GI58" s="25"/>
      <c r="GJ58" s="28"/>
      <c r="GK58" s="25"/>
      <c r="GL58" s="25"/>
      <c r="GM58" s="25"/>
      <c r="GN58" s="25"/>
      <c r="GO58" s="25"/>
      <c r="GP58" s="25"/>
      <c r="GQ58" s="26"/>
      <c r="GR58" s="27"/>
      <c r="GS58" s="25"/>
      <c r="GT58" s="28"/>
      <c r="GU58" s="25"/>
      <c r="GV58" s="29"/>
      <c r="GW58" s="25"/>
      <c r="GX58" s="29"/>
      <c r="GY58" s="30"/>
      <c r="GZ58" s="30"/>
      <c r="HA58" s="26"/>
      <c r="HB58" s="27"/>
      <c r="HC58" s="25"/>
      <c r="HD58" s="28"/>
      <c r="HE58" s="25"/>
      <c r="HF58" s="28"/>
      <c r="HG58" s="25"/>
      <c r="HH58" s="28"/>
      <c r="HI58" s="25"/>
      <c r="HJ58" s="28"/>
      <c r="HK58" s="25"/>
      <c r="HL58" s="28"/>
      <c r="HM58" s="31"/>
      <c r="HN58" s="36"/>
      <c r="HO58" s="32"/>
      <c r="HP58" s="33"/>
      <c r="HQ58" s="25"/>
      <c r="HR58" s="25"/>
      <c r="HS58" s="25"/>
      <c r="HT58" s="25"/>
      <c r="HU58" s="25"/>
      <c r="HV58" s="25"/>
      <c r="HW58" s="25"/>
      <c r="HX58" s="25"/>
      <c r="HY58" s="28"/>
      <c r="HZ58" s="28"/>
      <c r="IA58" s="28"/>
      <c r="IB58" s="31"/>
      <c r="IC58" s="31"/>
      <c r="ID58" s="31"/>
      <c r="IE58" s="25"/>
      <c r="IF58" s="28"/>
      <c r="IG58" s="25"/>
      <c r="IH58" s="25"/>
      <c r="II58" s="25"/>
      <c r="IJ58" s="25"/>
      <c r="IK58" s="25"/>
      <c r="IL58" s="25"/>
      <c r="IM58" s="26"/>
      <c r="IN58" s="27"/>
    </row>
    <row r="59" spans="1:248" s="37" customFormat="1" ht="18" customHeight="1">
      <c r="A59" s="73">
        <v>6340000</v>
      </c>
      <c r="B59" s="15" t="s">
        <v>144</v>
      </c>
      <c r="C59" s="8">
        <f>C60+C61+C62+C63+C64+C65+C66+C67+C68</f>
        <v>242941709</v>
      </c>
      <c r="D59" s="25"/>
      <c r="E59" s="25"/>
      <c r="F59" s="25"/>
      <c r="G59" s="26"/>
      <c r="H59" s="27"/>
      <c r="I59" s="25"/>
      <c r="J59" s="28"/>
      <c r="K59" s="25"/>
      <c r="L59" s="29"/>
      <c r="M59" s="25"/>
      <c r="N59" s="29"/>
      <c r="O59" s="30"/>
      <c r="P59" s="30"/>
      <c r="Q59" s="26"/>
      <c r="R59" s="27"/>
      <c r="S59" s="25"/>
      <c r="T59" s="28"/>
      <c r="U59" s="25"/>
      <c r="V59" s="28"/>
      <c r="W59" s="25"/>
      <c r="X59" s="28"/>
      <c r="Y59" s="25"/>
      <c r="Z59" s="28"/>
      <c r="AA59" s="25"/>
      <c r="AB59" s="28"/>
      <c r="AC59" s="31"/>
      <c r="AD59" s="36"/>
      <c r="AE59" s="32"/>
      <c r="AF59" s="33"/>
      <c r="AG59" s="25"/>
      <c r="AH59" s="25"/>
      <c r="AI59" s="25"/>
      <c r="AJ59" s="25"/>
      <c r="AK59" s="25"/>
      <c r="AL59" s="25"/>
      <c r="AM59" s="25"/>
      <c r="AN59" s="25"/>
      <c r="AO59" s="28"/>
      <c r="AP59" s="28"/>
      <c r="AQ59" s="28"/>
      <c r="AR59" s="31"/>
      <c r="AS59" s="31"/>
      <c r="AT59" s="31"/>
      <c r="AU59" s="25"/>
      <c r="AV59" s="28"/>
      <c r="AW59" s="25"/>
      <c r="AX59" s="25"/>
      <c r="AY59" s="25"/>
      <c r="AZ59" s="25"/>
      <c r="BA59" s="25"/>
      <c r="BB59" s="25"/>
      <c r="BC59" s="26"/>
      <c r="BD59" s="27"/>
      <c r="BE59" s="25"/>
      <c r="BF59" s="28"/>
      <c r="BG59" s="25"/>
      <c r="BH59" s="29"/>
      <c r="BI59" s="25"/>
      <c r="BJ59" s="29"/>
      <c r="BK59" s="30"/>
      <c r="BL59" s="30"/>
      <c r="BM59" s="26"/>
      <c r="BN59" s="27"/>
      <c r="BO59" s="25"/>
      <c r="BP59" s="28"/>
      <c r="BQ59" s="25"/>
      <c r="BR59" s="28"/>
      <c r="BS59" s="25"/>
      <c r="BT59" s="28"/>
      <c r="BU59" s="25"/>
      <c r="BV59" s="28"/>
      <c r="BW59" s="25"/>
      <c r="BX59" s="28"/>
      <c r="BY59" s="31"/>
      <c r="BZ59" s="36"/>
      <c r="CA59" s="32"/>
      <c r="CB59" s="33"/>
      <c r="CC59" s="25"/>
      <c r="CD59" s="25"/>
      <c r="CE59" s="25"/>
      <c r="CF59" s="25"/>
      <c r="CG59" s="25"/>
      <c r="CH59" s="25"/>
      <c r="CI59" s="25"/>
      <c r="CJ59" s="25"/>
      <c r="CK59" s="28"/>
      <c r="CL59" s="28"/>
      <c r="CM59" s="28"/>
      <c r="CN59" s="31"/>
      <c r="CO59" s="31"/>
      <c r="CP59" s="31"/>
      <c r="CQ59" s="25"/>
      <c r="CR59" s="28"/>
      <c r="CS59" s="25"/>
      <c r="CT59" s="25"/>
      <c r="CU59" s="25"/>
      <c r="CV59" s="25"/>
      <c r="CW59" s="25"/>
      <c r="CX59" s="25"/>
      <c r="CY59" s="26"/>
      <c r="CZ59" s="27"/>
      <c r="DA59" s="25"/>
      <c r="DB59" s="28"/>
      <c r="DC59" s="25"/>
      <c r="DD59" s="29"/>
      <c r="DE59" s="25"/>
      <c r="DF59" s="29"/>
      <c r="DG59" s="30"/>
      <c r="DH59" s="30"/>
      <c r="DI59" s="26"/>
      <c r="DJ59" s="27"/>
      <c r="DK59" s="25"/>
      <c r="DL59" s="28"/>
      <c r="DM59" s="25"/>
      <c r="DN59" s="28"/>
      <c r="DO59" s="25"/>
      <c r="DP59" s="28"/>
      <c r="DQ59" s="25"/>
      <c r="DR59" s="28"/>
      <c r="DS59" s="25"/>
      <c r="DT59" s="28"/>
      <c r="DU59" s="31"/>
      <c r="DV59" s="36"/>
      <c r="DW59" s="32"/>
      <c r="DX59" s="33"/>
      <c r="DY59" s="25"/>
      <c r="DZ59" s="25"/>
      <c r="EA59" s="25"/>
      <c r="EB59" s="25"/>
      <c r="EC59" s="25"/>
      <c r="ED59" s="25"/>
      <c r="EE59" s="25"/>
      <c r="EF59" s="25"/>
      <c r="EG59" s="28"/>
      <c r="EH59" s="28"/>
      <c r="EI59" s="28"/>
      <c r="EJ59" s="31"/>
      <c r="EK59" s="31"/>
      <c r="EL59" s="31"/>
      <c r="EM59" s="25"/>
      <c r="EN59" s="28"/>
      <c r="EO59" s="25"/>
      <c r="EP59" s="25"/>
      <c r="EQ59" s="25"/>
      <c r="ER59" s="25"/>
      <c r="ES59" s="25"/>
      <c r="ET59" s="25"/>
      <c r="EU59" s="26"/>
      <c r="EV59" s="27"/>
      <c r="EW59" s="25"/>
      <c r="EX59" s="28"/>
      <c r="EY59" s="25"/>
      <c r="EZ59" s="29"/>
      <c r="FA59" s="25"/>
      <c r="FB59" s="29"/>
      <c r="FC59" s="30"/>
      <c r="FD59" s="30"/>
      <c r="FE59" s="26"/>
      <c r="FF59" s="27"/>
      <c r="FG59" s="25"/>
      <c r="FH59" s="28"/>
      <c r="FI59" s="25"/>
      <c r="FJ59" s="28"/>
      <c r="FK59" s="25"/>
      <c r="FL59" s="28"/>
      <c r="FM59" s="25"/>
      <c r="FN59" s="28"/>
      <c r="FO59" s="25"/>
      <c r="FP59" s="28"/>
      <c r="FQ59" s="31"/>
      <c r="FR59" s="36"/>
      <c r="FS59" s="32"/>
      <c r="FT59" s="33"/>
      <c r="FU59" s="25"/>
      <c r="FV59" s="25"/>
      <c r="FW59" s="25"/>
      <c r="FX59" s="25"/>
      <c r="FY59" s="25"/>
      <c r="FZ59" s="25"/>
      <c r="GA59" s="25"/>
      <c r="GB59" s="25"/>
      <c r="GC59" s="28"/>
      <c r="GD59" s="28"/>
      <c r="GE59" s="28"/>
      <c r="GF59" s="31"/>
      <c r="GG59" s="31"/>
      <c r="GH59" s="31"/>
      <c r="GI59" s="25"/>
      <c r="GJ59" s="28"/>
      <c r="GK59" s="25"/>
      <c r="GL59" s="25"/>
      <c r="GM59" s="25"/>
      <c r="GN59" s="25"/>
      <c r="GO59" s="25"/>
      <c r="GP59" s="25"/>
      <c r="GQ59" s="26"/>
      <c r="GR59" s="27"/>
      <c r="GS59" s="25"/>
      <c r="GT59" s="28"/>
      <c r="GU59" s="25"/>
      <c r="GV59" s="29"/>
      <c r="GW59" s="25"/>
      <c r="GX59" s="29"/>
      <c r="GY59" s="30"/>
      <c r="GZ59" s="30"/>
      <c r="HA59" s="26"/>
      <c r="HB59" s="27"/>
      <c r="HC59" s="25"/>
      <c r="HD59" s="28"/>
      <c r="HE59" s="25"/>
      <c r="HF59" s="28"/>
      <c r="HG59" s="25"/>
      <c r="HH59" s="28"/>
      <c r="HI59" s="25"/>
      <c r="HJ59" s="28"/>
      <c r="HK59" s="25"/>
      <c r="HL59" s="28"/>
      <c r="HM59" s="31"/>
      <c r="HN59" s="36"/>
      <c r="HO59" s="32"/>
      <c r="HP59" s="33"/>
      <c r="HQ59" s="25"/>
      <c r="HR59" s="25"/>
      <c r="HS59" s="25"/>
      <c r="HT59" s="25"/>
      <c r="HU59" s="25"/>
      <c r="HV59" s="25"/>
      <c r="HW59" s="25"/>
      <c r="HX59" s="25"/>
      <c r="HY59" s="28"/>
      <c r="HZ59" s="28"/>
      <c r="IA59" s="28"/>
      <c r="IB59" s="31"/>
      <c r="IC59" s="31"/>
      <c r="ID59" s="31"/>
      <c r="IE59" s="25"/>
      <c r="IF59" s="28"/>
      <c r="IG59" s="25"/>
      <c r="IH59" s="25"/>
      <c r="II59" s="25"/>
      <c r="IJ59" s="25"/>
      <c r="IK59" s="25"/>
      <c r="IL59" s="25"/>
      <c r="IM59" s="26"/>
      <c r="IN59" s="27"/>
    </row>
    <row r="60" spans="1:4" ht="76.5" customHeight="1">
      <c r="A60" s="73">
        <v>6340100</v>
      </c>
      <c r="B60" s="15" t="s">
        <v>311</v>
      </c>
      <c r="C60" s="8">
        <f>39034231+114230268+27716898+647775+431890</f>
        <v>182061062</v>
      </c>
      <c r="D60" s="16"/>
    </row>
    <row r="61" spans="1:4" ht="62.25" customHeight="1">
      <c r="A61" s="73">
        <v>6340200</v>
      </c>
      <c r="B61" s="15" t="s">
        <v>145</v>
      </c>
      <c r="C61" s="8">
        <v>116148</v>
      </c>
      <c r="D61" s="16"/>
    </row>
    <row r="62" spans="1:4" ht="67.5" customHeight="1">
      <c r="A62" s="73">
        <v>6340500</v>
      </c>
      <c r="B62" s="15" t="s">
        <v>146</v>
      </c>
      <c r="C62" s="8">
        <v>50922286</v>
      </c>
      <c r="D62" s="16"/>
    </row>
    <row r="63" spans="1:3" ht="33.75" customHeight="1">
      <c r="A63" s="73">
        <v>6340600</v>
      </c>
      <c r="B63" s="15" t="s">
        <v>147</v>
      </c>
      <c r="C63" s="8">
        <f>873000-27020</f>
        <v>845980</v>
      </c>
    </row>
    <row r="64" spans="1:3" ht="65.25" customHeight="1">
      <c r="A64" s="73">
        <v>6340700</v>
      </c>
      <c r="B64" s="15" t="s">
        <v>148</v>
      </c>
      <c r="C64" s="8">
        <v>6776652</v>
      </c>
    </row>
    <row r="65" spans="1:3" ht="30.75" customHeight="1">
      <c r="A65" s="73">
        <v>6340800</v>
      </c>
      <c r="B65" s="15" t="s">
        <v>149</v>
      </c>
      <c r="C65" s="8">
        <f>151030-5604</f>
        <v>145426</v>
      </c>
    </row>
    <row r="66" spans="1:3" ht="47.25">
      <c r="A66" s="73">
        <v>6340900</v>
      </c>
      <c r="B66" s="15" t="s">
        <v>150</v>
      </c>
      <c r="C66" s="8">
        <v>5000</v>
      </c>
    </row>
    <row r="67" spans="1:3" ht="30.75" customHeight="1">
      <c r="A67" s="73">
        <v>6340950</v>
      </c>
      <c r="B67" s="15" t="s">
        <v>151</v>
      </c>
      <c r="C67" s="8">
        <v>218655</v>
      </c>
    </row>
    <row r="68" spans="1:7" ht="30" customHeight="1">
      <c r="A68" s="73">
        <v>6340960</v>
      </c>
      <c r="B68" s="15" t="s">
        <v>219</v>
      </c>
      <c r="C68" s="8">
        <f>1625000+225500</f>
        <v>1850500</v>
      </c>
      <c r="F68" s="93"/>
      <c r="G68" s="94"/>
    </row>
    <row r="69" spans="1:3" ht="16.5" customHeight="1">
      <c r="A69" s="73">
        <v>6360000</v>
      </c>
      <c r="B69" s="15" t="s">
        <v>291</v>
      </c>
      <c r="C69" s="8">
        <f>C70+C71</f>
        <v>179583095</v>
      </c>
    </row>
    <row r="70" spans="1:3" ht="30" customHeight="1">
      <c r="A70" s="73">
        <v>6360200</v>
      </c>
      <c r="B70" s="15" t="s">
        <v>292</v>
      </c>
      <c r="C70" s="8">
        <v>176000000</v>
      </c>
    </row>
    <row r="71" spans="1:3" ht="18" customHeight="1">
      <c r="A71" s="73">
        <v>6400000</v>
      </c>
      <c r="B71" s="15" t="s">
        <v>293</v>
      </c>
      <c r="C71" s="8">
        <v>3583095</v>
      </c>
    </row>
    <row r="72" spans="1:3" ht="30" customHeight="1">
      <c r="A72" s="73">
        <v>6410000</v>
      </c>
      <c r="B72" s="15" t="s">
        <v>218</v>
      </c>
      <c r="C72" s="8">
        <f>SUM(C73:C74)</f>
        <v>258371139</v>
      </c>
    </row>
    <row r="73" spans="1:3" s="21" customFormat="1" ht="45.75" customHeight="1">
      <c r="A73" s="73">
        <v>6410100</v>
      </c>
      <c r="B73" s="15" t="s">
        <v>153</v>
      </c>
      <c r="C73" s="8">
        <v>258328759</v>
      </c>
    </row>
    <row r="74" spans="1:3" s="21" customFormat="1" ht="33" customHeight="1">
      <c r="A74" s="73">
        <v>6410200</v>
      </c>
      <c r="B74" s="15" t="s">
        <v>312</v>
      </c>
      <c r="C74" s="8">
        <v>42380</v>
      </c>
    </row>
    <row r="75" spans="1:3" s="21" customFormat="1" ht="20.25" customHeight="1">
      <c r="A75" s="73"/>
      <c r="B75" s="40" t="s">
        <v>277</v>
      </c>
      <c r="C75" s="8">
        <f>C19+C46+C58+C72+C69</f>
        <v>2030197782</v>
      </c>
    </row>
    <row r="76" spans="1:3" ht="31.5" customHeight="1">
      <c r="A76" s="69"/>
      <c r="B76" s="77"/>
      <c r="C76" s="25"/>
    </row>
    <row r="77" ht="15.75">
      <c r="C77" s="13"/>
    </row>
    <row r="78" ht="15.75">
      <c r="C78" s="13"/>
    </row>
    <row r="79" ht="15.75">
      <c r="C79" s="13"/>
    </row>
    <row r="80" ht="15.75" hidden="1"/>
    <row r="83" spans="2:3" ht="15.75">
      <c r="B83" s="44"/>
      <c r="C83" s="1"/>
    </row>
    <row r="84" spans="2:3" ht="15.75">
      <c r="B84" s="44"/>
      <c r="C84" s="1"/>
    </row>
    <row r="85" spans="2:3" ht="15.75">
      <c r="B85" s="44"/>
      <c r="C85" s="1"/>
    </row>
    <row r="86" spans="2:3" ht="15.75">
      <c r="B86" s="44"/>
      <c r="C86" s="1"/>
    </row>
    <row r="87" spans="2:3" ht="15.75">
      <c r="B87" s="44"/>
      <c r="C87" s="1"/>
    </row>
    <row r="88" spans="2:3" ht="15.75">
      <c r="B88" s="44"/>
      <c r="C88" s="1"/>
    </row>
    <row r="89" spans="2:3" ht="15.75">
      <c r="B89" s="44"/>
      <c r="C89" s="1"/>
    </row>
    <row r="90" spans="2:3" ht="15.75">
      <c r="B90" s="44"/>
      <c r="C90" s="1"/>
    </row>
    <row r="91" spans="2:3" ht="15.75">
      <c r="B91" s="44"/>
      <c r="C91" s="1"/>
    </row>
    <row r="92" spans="2:3" ht="15.75">
      <c r="B92" s="44"/>
      <c r="C92" s="1"/>
    </row>
    <row r="93" spans="2:3" ht="15.75">
      <c r="B93" s="44"/>
      <c r="C93" s="1"/>
    </row>
    <row r="94" spans="2:3" ht="15.75">
      <c r="B94" s="44"/>
      <c r="C94" s="1"/>
    </row>
    <row r="95" spans="2:3" ht="15.75">
      <c r="B95" s="44"/>
      <c r="C95" s="1"/>
    </row>
    <row r="96" spans="2:3" ht="15.75">
      <c r="B96" s="44"/>
      <c r="C96" s="1"/>
    </row>
    <row r="97" spans="2:3" ht="15.75">
      <c r="B97" s="44"/>
      <c r="C97" s="1"/>
    </row>
    <row r="98" spans="2:3" ht="15.75">
      <c r="B98" s="44"/>
      <c r="C98" s="1"/>
    </row>
    <row r="99" spans="2:3" ht="15.75">
      <c r="B99" s="44"/>
      <c r="C99" s="1"/>
    </row>
    <row r="100" spans="2:3" ht="15.75">
      <c r="B100" s="44"/>
      <c r="C100" s="1"/>
    </row>
    <row r="101" spans="2:3" ht="15.75">
      <c r="B101" s="44"/>
      <c r="C101" s="1"/>
    </row>
    <row r="102" spans="2:3" ht="15.75">
      <c r="B102" s="44"/>
      <c r="C102" s="1"/>
    </row>
    <row r="103" spans="2:3" ht="15.75">
      <c r="B103" s="44"/>
      <c r="C103" s="1"/>
    </row>
    <row r="104" spans="2:3" ht="15.75">
      <c r="B104" s="44"/>
      <c r="C104" s="1"/>
    </row>
    <row r="105" spans="2:3" ht="15.75">
      <c r="B105" s="44"/>
      <c r="C105" s="1"/>
    </row>
  </sheetData>
  <sheetProtection/>
  <mergeCells count="16">
    <mergeCell ref="F68:G68"/>
    <mergeCell ref="A16:C16"/>
    <mergeCell ref="B15:C15"/>
    <mergeCell ref="B8:C8"/>
    <mergeCell ref="B10:C10"/>
    <mergeCell ref="B11:C11"/>
    <mergeCell ref="B12:C12"/>
    <mergeCell ref="B13:C13"/>
    <mergeCell ref="B14:C14"/>
    <mergeCell ref="B7:C7"/>
    <mergeCell ref="B1:C1"/>
    <mergeCell ref="B2:C2"/>
    <mergeCell ref="B3:C3"/>
    <mergeCell ref="B4:C4"/>
    <mergeCell ref="B5:C5"/>
    <mergeCell ref="B6:C6"/>
  </mergeCells>
  <printOptions/>
  <pageMargins left="1.1811023622047245" right="0.3937007874015748" top="0.4724409448818898" bottom="0.7874015748031497" header="0.31496062992125984" footer="0.31496062992125984"/>
  <pageSetup firstPageNumber="4" useFirstPageNumber="1" horizontalDpi="600" verticalDpi="600" orientation="portrait" paperSize="9" scale="86" r:id="rId1"/>
  <headerFooter>
    <oddHeader>&amp;C&amp;P</oddHead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9"/>
  <sheetViews>
    <sheetView zoomScalePageLayoutView="0" workbookViewId="0" topLeftCell="A1">
      <selection activeCell="D233" sqref="D233"/>
    </sheetView>
  </sheetViews>
  <sheetFormatPr defaultColWidth="9.140625" defaultRowHeight="15"/>
  <cols>
    <col min="1" max="1" width="4.421875" style="1" customWidth="1"/>
    <col min="2" max="2" width="6.421875" style="1" customWidth="1"/>
    <col min="3" max="3" width="8.140625" style="47" customWidth="1"/>
    <col min="4" max="4" width="59.57421875" style="44" customWidth="1"/>
    <col min="5" max="5" width="15.8515625" style="21" customWidth="1"/>
    <col min="6" max="6" width="13.28125" style="7" customWidth="1"/>
    <col min="7" max="7" width="24.28125" style="11" customWidth="1"/>
    <col min="8" max="16" width="9.140625" style="11" customWidth="1"/>
    <col min="17" max="16384" width="9.140625" style="1" customWidth="1"/>
  </cols>
  <sheetData>
    <row r="1" spans="4:5" ht="15.75">
      <c r="D1" s="89" t="s">
        <v>287</v>
      </c>
      <c r="E1" s="89"/>
    </row>
    <row r="2" spans="4:5" ht="15.75">
      <c r="D2" s="90" t="s">
        <v>279</v>
      </c>
      <c r="E2" s="90"/>
    </row>
    <row r="3" spans="4:5" ht="15.75">
      <c r="D3" s="91" t="s">
        <v>280</v>
      </c>
      <c r="E3" s="91"/>
    </row>
    <row r="4" spans="4:5" ht="15.75">
      <c r="D4" s="92" t="s">
        <v>281</v>
      </c>
      <c r="E4" s="92"/>
    </row>
    <row r="5" spans="4:5" ht="15.75">
      <c r="D5" s="89" t="s">
        <v>282</v>
      </c>
      <c r="E5" s="89"/>
    </row>
    <row r="6" spans="4:5" ht="15.75">
      <c r="D6" s="89" t="s">
        <v>283</v>
      </c>
      <c r="E6" s="89"/>
    </row>
    <row r="7" spans="4:5" ht="15.75">
      <c r="D7" s="89" t="s">
        <v>267</v>
      </c>
      <c r="E7" s="89"/>
    </row>
    <row r="8" spans="4:5" ht="15.75">
      <c r="D8" s="97" t="s">
        <v>270</v>
      </c>
      <c r="E8" s="97"/>
    </row>
    <row r="9" spans="4:5" ht="9" customHeight="1">
      <c r="D9" s="74"/>
      <c r="E9" s="62"/>
    </row>
    <row r="10" spans="4:5" ht="15.75">
      <c r="D10" s="98" t="s">
        <v>288</v>
      </c>
      <c r="E10" s="98"/>
    </row>
    <row r="11" spans="4:5" ht="15.75" customHeight="1">
      <c r="D11" s="98" t="s">
        <v>284</v>
      </c>
      <c r="E11" s="98"/>
    </row>
    <row r="12" spans="4:5" ht="15.75">
      <c r="D12" s="99" t="s">
        <v>268</v>
      </c>
      <c r="E12" s="99"/>
    </row>
    <row r="13" spans="4:5" ht="15.75">
      <c r="D13" s="97" t="s">
        <v>269</v>
      </c>
      <c r="E13" s="97"/>
    </row>
    <row r="14" spans="4:5" ht="15.75" customHeight="1">
      <c r="D14" s="97" t="s">
        <v>270</v>
      </c>
      <c r="E14" s="97"/>
    </row>
    <row r="15" ht="9" customHeight="1"/>
    <row r="16" spans="1:5" ht="21.75" customHeight="1">
      <c r="A16" s="95" t="s">
        <v>294</v>
      </c>
      <c r="B16" s="95"/>
      <c r="C16" s="95"/>
      <c r="D16" s="95"/>
      <c r="E16" s="95"/>
    </row>
    <row r="17" spans="1:5" ht="15.75" customHeight="1">
      <c r="A17" s="103"/>
      <c r="B17" s="103"/>
      <c r="C17" s="103"/>
      <c r="D17" s="103"/>
      <c r="E17" s="103"/>
    </row>
    <row r="18" spans="1:5" ht="15.75" customHeight="1">
      <c r="A18" s="100" t="s">
        <v>157</v>
      </c>
      <c r="B18" s="100"/>
      <c r="C18" s="101" t="s">
        <v>111</v>
      </c>
      <c r="D18" s="102" t="s">
        <v>158</v>
      </c>
      <c r="E18" s="102" t="s">
        <v>278</v>
      </c>
    </row>
    <row r="19" spans="1:5" ht="46.5" customHeight="1">
      <c r="A19" s="64" t="s">
        <v>159</v>
      </c>
      <c r="B19" s="64" t="s">
        <v>160</v>
      </c>
      <c r="C19" s="101"/>
      <c r="D19" s="102"/>
      <c r="E19" s="102"/>
    </row>
    <row r="20" spans="1:6" s="3" customFormat="1" ht="18" customHeight="1">
      <c r="A20" s="38" t="s">
        <v>161</v>
      </c>
      <c r="B20" s="38"/>
      <c r="C20" s="39"/>
      <c r="D20" s="15" t="s">
        <v>313</v>
      </c>
      <c r="E20" s="8">
        <f>E21</f>
        <v>29114960</v>
      </c>
      <c r="F20" s="4"/>
    </row>
    <row r="21" spans="1:6" s="3" customFormat="1" ht="48.75" customHeight="1">
      <c r="A21" s="38"/>
      <c r="B21" s="38" t="s">
        <v>162</v>
      </c>
      <c r="C21" s="39"/>
      <c r="D21" s="15" t="s">
        <v>163</v>
      </c>
      <c r="E21" s="8">
        <f>E22+E243</f>
        <v>29114960</v>
      </c>
      <c r="F21" s="4"/>
    </row>
    <row r="22" spans="1:6" s="3" customFormat="1" ht="17.25" customHeight="1">
      <c r="A22" s="38"/>
      <c r="B22" s="38"/>
      <c r="C22" s="39">
        <v>100000</v>
      </c>
      <c r="D22" s="15" t="s">
        <v>164</v>
      </c>
      <c r="E22" s="8">
        <f>E23+E58</f>
        <v>28589960</v>
      </c>
      <c r="F22" s="4"/>
    </row>
    <row r="23" spans="1:6" s="3" customFormat="1" ht="17.25" customHeight="1">
      <c r="A23" s="38"/>
      <c r="B23" s="38"/>
      <c r="C23" s="39">
        <v>110000</v>
      </c>
      <c r="D23" s="15" t="s">
        <v>165</v>
      </c>
      <c r="E23" s="9">
        <f>E24+E31+E32+E35+E39+E40+E48</f>
        <v>28587760</v>
      </c>
      <c r="F23" s="4"/>
    </row>
    <row r="24" spans="1:6" s="3" customFormat="1" ht="17.25" customHeight="1">
      <c r="A24" s="38"/>
      <c r="B24" s="38"/>
      <c r="C24" s="39">
        <v>110100</v>
      </c>
      <c r="D24" s="15" t="s">
        <v>166</v>
      </c>
      <c r="E24" s="9">
        <f>SUM(E25:E30)</f>
        <v>19756260</v>
      </c>
      <c r="F24" s="4"/>
    </row>
    <row r="25" spans="1:6" s="3" customFormat="1" ht="17.25" customHeight="1">
      <c r="A25" s="38"/>
      <c r="B25" s="38"/>
      <c r="C25" s="39">
        <v>110110</v>
      </c>
      <c r="D25" s="15" t="s">
        <v>241</v>
      </c>
      <c r="E25" s="66">
        <v>12115300</v>
      </c>
      <c r="F25" s="4"/>
    </row>
    <row r="26" spans="1:6" s="3" customFormat="1" ht="17.25" customHeight="1">
      <c r="A26" s="38"/>
      <c r="B26" s="38"/>
      <c r="C26" s="39">
        <v>110120</v>
      </c>
      <c r="D26" s="15" t="s">
        <v>242</v>
      </c>
      <c r="E26" s="66">
        <v>1275065</v>
      </c>
      <c r="F26" s="4"/>
    </row>
    <row r="27" spans="1:6" s="3" customFormat="1" ht="17.25" customHeight="1">
      <c r="A27" s="38"/>
      <c r="B27" s="38"/>
      <c r="C27" s="39">
        <v>110130</v>
      </c>
      <c r="D27" s="15" t="s">
        <v>243</v>
      </c>
      <c r="E27" s="66">
        <v>3090600</v>
      </c>
      <c r="F27" s="4"/>
    </row>
    <row r="28" spans="1:6" s="3" customFormat="1" ht="17.25" customHeight="1">
      <c r="A28" s="38"/>
      <c r="B28" s="38"/>
      <c r="C28" s="39">
        <v>110170</v>
      </c>
      <c r="D28" s="15" t="s">
        <v>167</v>
      </c>
      <c r="E28" s="66">
        <v>2019235</v>
      </c>
      <c r="F28" s="4"/>
    </row>
    <row r="29" spans="1:6" s="3" customFormat="1" ht="17.25" customHeight="1">
      <c r="A29" s="38"/>
      <c r="B29" s="38"/>
      <c r="C29" s="39">
        <v>110180</v>
      </c>
      <c r="D29" s="15" t="s">
        <v>168</v>
      </c>
      <c r="E29" s="66">
        <v>1211530</v>
      </c>
      <c r="F29" s="4"/>
    </row>
    <row r="30" spans="1:6" s="3" customFormat="1" ht="17.25" customHeight="1">
      <c r="A30" s="38"/>
      <c r="B30" s="38"/>
      <c r="C30" s="39">
        <v>110190</v>
      </c>
      <c r="D30" s="15" t="s">
        <v>169</v>
      </c>
      <c r="E30" s="66">
        <v>44530</v>
      </c>
      <c r="F30" s="4"/>
    </row>
    <row r="31" spans="1:6" s="3" customFormat="1" ht="31.5" customHeight="1">
      <c r="A31" s="38"/>
      <c r="B31" s="38"/>
      <c r="C31" s="39">
        <v>110200</v>
      </c>
      <c r="D31" s="15" t="s">
        <v>170</v>
      </c>
      <c r="E31" s="66">
        <v>4652320</v>
      </c>
      <c r="F31" s="4"/>
    </row>
    <row r="32" spans="1:6" s="3" customFormat="1" ht="31.5" customHeight="1">
      <c r="A32" s="38"/>
      <c r="B32" s="38"/>
      <c r="C32" s="39">
        <v>110300</v>
      </c>
      <c r="D32" s="15" t="s">
        <v>171</v>
      </c>
      <c r="E32" s="8">
        <f>SUM(E33:E34)</f>
        <v>1368730</v>
      </c>
      <c r="F32" s="4"/>
    </row>
    <row r="33" spans="1:6" s="3" customFormat="1" ht="17.25" customHeight="1">
      <c r="A33" s="38"/>
      <c r="B33" s="38"/>
      <c r="C33" s="39">
        <v>110350</v>
      </c>
      <c r="D33" s="15" t="s">
        <v>172</v>
      </c>
      <c r="E33" s="66">
        <f>353775+135000</f>
        <v>488775</v>
      </c>
      <c r="F33" s="4"/>
    </row>
    <row r="34" spans="1:6" s="3" customFormat="1" ht="18" customHeight="1">
      <c r="A34" s="38"/>
      <c r="B34" s="38"/>
      <c r="C34" s="39">
        <v>110360</v>
      </c>
      <c r="D34" s="15" t="s">
        <v>173</v>
      </c>
      <c r="E34" s="66">
        <v>879955</v>
      </c>
      <c r="F34" s="4"/>
    </row>
    <row r="35" spans="1:6" s="3" customFormat="1" ht="18" customHeight="1">
      <c r="A35" s="38"/>
      <c r="B35" s="38"/>
      <c r="C35" s="39">
        <v>110400</v>
      </c>
      <c r="D35" s="15" t="s">
        <v>174</v>
      </c>
      <c r="E35" s="8">
        <f>E36+E37</f>
        <v>175990</v>
      </c>
      <c r="F35" s="4"/>
    </row>
    <row r="36" spans="1:6" s="3" customFormat="1" ht="31.5" customHeight="1">
      <c r="A36" s="38"/>
      <c r="B36" s="38"/>
      <c r="C36" s="39">
        <v>110410</v>
      </c>
      <c r="D36" s="15" t="s">
        <v>175</v>
      </c>
      <c r="E36" s="66">
        <v>38140</v>
      </c>
      <c r="F36" s="4"/>
    </row>
    <row r="37" spans="1:6" s="3" customFormat="1" ht="31.5" customHeight="1">
      <c r="A37" s="38"/>
      <c r="B37" s="38"/>
      <c r="C37" s="18" t="s">
        <v>251</v>
      </c>
      <c r="D37" s="15" t="s">
        <v>252</v>
      </c>
      <c r="E37" s="66">
        <v>137850</v>
      </c>
      <c r="F37" s="4"/>
    </row>
    <row r="38" spans="1:6" s="3" customFormat="1" ht="17.25" customHeight="1">
      <c r="A38" s="38"/>
      <c r="B38" s="38"/>
      <c r="C38" s="39">
        <v>110500</v>
      </c>
      <c r="D38" s="15" t="s">
        <v>176</v>
      </c>
      <c r="E38" s="66">
        <v>0</v>
      </c>
      <c r="F38" s="4"/>
    </row>
    <row r="39" spans="1:6" s="3" customFormat="1" ht="17.25" customHeight="1">
      <c r="A39" s="38"/>
      <c r="B39" s="38"/>
      <c r="C39" s="39">
        <v>110600</v>
      </c>
      <c r="D39" s="15" t="s">
        <v>177</v>
      </c>
      <c r="E39" s="66">
        <v>673705</v>
      </c>
      <c r="F39" s="4"/>
    </row>
    <row r="40" spans="1:6" s="3" customFormat="1" ht="17.25" customHeight="1">
      <c r="A40" s="38"/>
      <c r="B40" s="38"/>
      <c r="C40" s="39">
        <v>110700</v>
      </c>
      <c r="D40" s="15" t="s">
        <v>178</v>
      </c>
      <c r="E40" s="8">
        <f>SUM(E41:E47)</f>
        <v>960045</v>
      </c>
      <c r="F40" s="4"/>
    </row>
    <row r="41" spans="1:6" s="3" customFormat="1" ht="17.25" customHeight="1">
      <c r="A41" s="38"/>
      <c r="B41" s="38"/>
      <c r="C41" s="39">
        <v>110710</v>
      </c>
      <c r="D41" s="15" t="s">
        <v>179</v>
      </c>
      <c r="E41" s="66">
        <v>264255</v>
      </c>
      <c r="F41" s="4"/>
    </row>
    <row r="42" spans="1:6" s="3" customFormat="1" ht="17.25" customHeight="1">
      <c r="A42" s="38"/>
      <c r="B42" s="38"/>
      <c r="C42" s="39">
        <v>110720</v>
      </c>
      <c r="D42" s="15" t="s">
        <v>180</v>
      </c>
      <c r="E42" s="66">
        <v>424395</v>
      </c>
      <c r="F42" s="4"/>
    </row>
    <row r="43" spans="1:6" s="3" customFormat="1" ht="17.25" customHeight="1">
      <c r="A43" s="38"/>
      <c r="B43" s="38"/>
      <c r="C43" s="39">
        <v>110730</v>
      </c>
      <c r="D43" s="15" t="s">
        <v>181</v>
      </c>
      <c r="E43" s="66">
        <v>153070</v>
      </c>
      <c r="F43" s="4"/>
    </row>
    <row r="44" spans="1:6" s="3" customFormat="1" ht="17.25" customHeight="1">
      <c r="A44" s="38"/>
      <c r="B44" s="38"/>
      <c r="C44" s="39">
        <v>110740</v>
      </c>
      <c r="D44" s="15" t="s">
        <v>182</v>
      </c>
      <c r="E44" s="66">
        <v>22150</v>
      </c>
      <c r="F44" s="4"/>
    </row>
    <row r="45" spans="1:6" s="3" customFormat="1" ht="17.25" customHeight="1">
      <c r="A45" s="38"/>
      <c r="B45" s="38"/>
      <c r="C45" s="39">
        <v>110750</v>
      </c>
      <c r="D45" s="15" t="s">
        <v>183</v>
      </c>
      <c r="E45" s="66">
        <v>14245</v>
      </c>
      <c r="F45" s="4"/>
    </row>
    <row r="46" spans="1:6" s="3" customFormat="1" ht="17.25" customHeight="1">
      <c r="A46" s="38"/>
      <c r="B46" s="38"/>
      <c r="C46" s="39">
        <v>110760</v>
      </c>
      <c r="D46" s="15" t="s">
        <v>184</v>
      </c>
      <c r="E46" s="66">
        <v>3120</v>
      </c>
      <c r="F46" s="4"/>
    </row>
    <row r="47" spans="1:6" s="3" customFormat="1" ht="17.25" customHeight="1">
      <c r="A47" s="38"/>
      <c r="B47" s="38"/>
      <c r="C47" s="39">
        <v>110780</v>
      </c>
      <c r="D47" s="15" t="s">
        <v>185</v>
      </c>
      <c r="E47" s="66">
        <v>78810</v>
      </c>
      <c r="F47" s="4"/>
    </row>
    <row r="48" spans="1:6" s="3" customFormat="1" ht="17.25" customHeight="1">
      <c r="A48" s="38"/>
      <c r="B48" s="38"/>
      <c r="C48" s="39">
        <v>111000</v>
      </c>
      <c r="D48" s="15" t="s">
        <v>186</v>
      </c>
      <c r="E48" s="8">
        <f>SUM(E49:E57)</f>
        <v>1000710</v>
      </c>
      <c r="F48" s="4"/>
    </row>
    <row r="49" spans="1:6" s="3" customFormat="1" ht="17.25" customHeight="1">
      <c r="A49" s="38"/>
      <c r="B49" s="38"/>
      <c r="C49" s="39">
        <v>111020</v>
      </c>
      <c r="D49" s="15" t="s">
        <v>244</v>
      </c>
      <c r="E49" s="66">
        <v>109175</v>
      </c>
      <c r="F49" s="4"/>
    </row>
    <row r="50" spans="1:6" s="3" customFormat="1" ht="17.25" customHeight="1">
      <c r="A50" s="38"/>
      <c r="B50" s="38"/>
      <c r="C50" s="39">
        <v>111030</v>
      </c>
      <c r="D50" s="15" t="s">
        <v>245</v>
      </c>
      <c r="E50" s="66">
        <v>33210</v>
      </c>
      <c r="F50" s="4"/>
    </row>
    <row r="51" spans="1:6" s="3" customFormat="1" ht="17.25" customHeight="1">
      <c r="A51" s="38"/>
      <c r="B51" s="38"/>
      <c r="C51" s="39">
        <v>111042</v>
      </c>
      <c r="D51" s="15" t="s">
        <v>187</v>
      </c>
      <c r="E51" s="66">
        <v>28470</v>
      </c>
      <c r="F51" s="4"/>
    </row>
    <row r="52" spans="1:6" s="3" customFormat="1" ht="17.25" customHeight="1">
      <c r="A52" s="38"/>
      <c r="B52" s="38"/>
      <c r="C52" s="39">
        <v>111044</v>
      </c>
      <c r="D52" s="15" t="s">
        <v>188</v>
      </c>
      <c r="E52" s="66">
        <v>175990</v>
      </c>
      <c r="F52" s="4"/>
    </row>
    <row r="53" spans="1:6" s="3" customFormat="1" ht="17.25" customHeight="1">
      <c r="A53" s="38"/>
      <c r="B53" s="38"/>
      <c r="C53" s="39">
        <v>111045</v>
      </c>
      <c r="D53" s="15" t="s">
        <v>189</v>
      </c>
      <c r="E53" s="66">
        <v>201000</v>
      </c>
      <c r="F53" s="4"/>
    </row>
    <row r="54" spans="1:6" s="3" customFormat="1" ht="17.25" customHeight="1">
      <c r="A54" s="38"/>
      <c r="B54" s="38"/>
      <c r="C54" s="39">
        <v>111046</v>
      </c>
      <c r="D54" s="15" t="s">
        <v>190</v>
      </c>
      <c r="E54" s="66">
        <v>5240</v>
      </c>
      <c r="F54" s="4"/>
    </row>
    <row r="55" spans="1:6" s="3" customFormat="1" ht="17.25" customHeight="1">
      <c r="A55" s="38"/>
      <c r="B55" s="38"/>
      <c r="C55" s="39">
        <v>111050</v>
      </c>
      <c r="D55" s="15" t="s">
        <v>191</v>
      </c>
      <c r="E55" s="66">
        <v>186170</v>
      </c>
      <c r="F55" s="4"/>
    </row>
    <row r="56" spans="1:6" s="3" customFormat="1" ht="17.25" customHeight="1">
      <c r="A56" s="38"/>
      <c r="B56" s="38"/>
      <c r="C56" s="39" t="s">
        <v>261</v>
      </c>
      <c r="D56" s="15" t="s">
        <v>262</v>
      </c>
      <c r="E56" s="66">
        <v>100000</v>
      </c>
      <c r="F56" s="4"/>
    </row>
    <row r="57" spans="1:6" s="3" customFormat="1" ht="17.25" customHeight="1">
      <c r="A57" s="38"/>
      <c r="B57" s="38"/>
      <c r="C57" s="39">
        <v>111070</v>
      </c>
      <c r="D57" s="15" t="s">
        <v>246</v>
      </c>
      <c r="E57" s="66">
        <v>161455</v>
      </c>
      <c r="F57" s="4"/>
    </row>
    <row r="58" spans="1:6" s="3" customFormat="1" ht="17.25" customHeight="1">
      <c r="A58" s="38"/>
      <c r="B58" s="38"/>
      <c r="C58" s="39">
        <v>130650</v>
      </c>
      <c r="D58" s="15" t="s">
        <v>192</v>
      </c>
      <c r="E58" s="66">
        <v>2200</v>
      </c>
      <c r="F58" s="4"/>
    </row>
    <row r="59" spans="1:6" s="3" customFormat="1" ht="31.5" customHeight="1">
      <c r="A59" s="38"/>
      <c r="B59" s="38"/>
      <c r="C59" s="41">
        <v>140000</v>
      </c>
      <c r="D59" s="20" t="s">
        <v>193</v>
      </c>
      <c r="E59" s="10">
        <f>E60+E70+E76</f>
        <v>26027468</v>
      </c>
      <c r="F59" s="4"/>
    </row>
    <row r="60" spans="1:6" s="3" customFormat="1" ht="17.25" customHeight="1">
      <c r="A60" s="38"/>
      <c r="B60" s="38"/>
      <c r="C60" s="41">
        <v>140200</v>
      </c>
      <c r="D60" s="20" t="s">
        <v>194</v>
      </c>
      <c r="E60" s="10">
        <f>E61+E62+E65+E66+E67</f>
        <v>685040</v>
      </c>
      <c r="F60" s="4"/>
    </row>
    <row r="61" spans="1:6" s="3" customFormat="1" ht="17.25" customHeight="1">
      <c r="A61" s="38"/>
      <c r="B61" s="38"/>
      <c r="C61" s="41">
        <v>140210</v>
      </c>
      <c r="D61" s="20" t="s">
        <v>195</v>
      </c>
      <c r="E61" s="9">
        <v>209234</v>
      </c>
      <c r="F61" s="4"/>
    </row>
    <row r="62" spans="1:6" s="3" customFormat="1" ht="17.25" customHeight="1">
      <c r="A62" s="38"/>
      <c r="B62" s="38"/>
      <c r="C62" s="41">
        <v>140220</v>
      </c>
      <c r="D62" s="20" t="s">
        <v>196</v>
      </c>
      <c r="E62" s="9">
        <f>E63+E64</f>
        <v>0</v>
      </c>
      <c r="F62" s="4"/>
    </row>
    <row r="63" spans="1:6" s="3" customFormat="1" ht="31.5" customHeight="1">
      <c r="A63" s="38"/>
      <c r="B63" s="38"/>
      <c r="C63" s="41">
        <v>140221</v>
      </c>
      <c r="D63" s="20" t="s">
        <v>197</v>
      </c>
      <c r="E63" s="9">
        <v>0</v>
      </c>
      <c r="F63" s="4"/>
    </row>
    <row r="64" spans="1:6" s="3" customFormat="1" ht="17.25" customHeight="1">
      <c r="A64" s="38"/>
      <c r="B64" s="38"/>
      <c r="C64" s="41">
        <v>140222</v>
      </c>
      <c r="D64" s="20" t="s">
        <v>198</v>
      </c>
      <c r="E64" s="9">
        <v>0</v>
      </c>
      <c r="F64" s="4"/>
    </row>
    <row r="65" spans="1:6" s="3" customFormat="1" ht="17.25" customHeight="1">
      <c r="A65" s="38"/>
      <c r="B65" s="38"/>
      <c r="C65" s="41">
        <v>140230</v>
      </c>
      <c r="D65" s="20" t="s">
        <v>199</v>
      </c>
      <c r="E65" s="9">
        <v>467367</v>
      </c>
      <c r="F65" s="4"/>
    </row>
    <row r="66" spans="1:6" s="3" customFormat="1" ht="17.25" customHeight="1">
      <c r="A66" s="38"/>
      <c r="B66" s="38"/>
      <c r="C66" s="41">
        <v>140240</v>
      </c>
      <c r="D66" s="20" t="s">
        <v>200</v>
      </c>
      <c r="E66" s="9">
        <v>0</v>
      </c>
      <c r="F66" s="4"/>
    </row>
    <row r="67" spans="1:6" s="3" customFormat="1" ht="17.25" customHeight="1">
      <c r="A67" s="38"/>
      <c r="B67" s="38"/>
      <c r="C67" s="41">
        <v>140250</v>
      </c>
      <c r="D67" s="20" t="s">
        <v>201</v>
      </c>
      <c r="E67" s="8">
        <f>E68+E69</f>
        <v>8439</v>
      </c>
      <c r="F67" s="4"/>
    </row>
    <row r="68" spans="1:6" s="3" customFormat="1" ht="17.25" customHeight="1">
      <c r="A68" s="38"/>
      <c r="B68" s="38"/>
      <c r="C68" s="41">
        <v>140251</v>
      </c>
      <c r="D68" s="20" t="s">
        <v>202</v>
      </c>
      <c r="E68" s="9">
        <v>6889</v>
      </c>
      <c r="F68" s="4"/>
    </row>
    <row r="69" spans="1:6" s="3" customFormat="1" ht="17.25" customHeight="1">
      <c r="A69" s="38"/>
      <c r="B69" s="38"/>
      <c r="C69" s="41">
        <v>140252</v>
      </c>
      <c r="D69" s="20" t="s">
        <v>203</v>
      </c>
      <c r="E69" s="9">
        <v>1550</v>
      </c>
      <c r="F69" s="4"/>
    </row>
    <row r="70" spans="1:6" s="3" customFormat="1" ht="17.25" customHeight="1">
      <c r="A70" s="38"/>
      <c r="B70" s="38"/>
      <c r="C70" s="41">
        <v>140400</v>
      </c>
      <c r="D70" s="20" t="s">
        <v>204</v>
      </c>
      <c r="E70" s="10">
        <f>SUM(E71:E73)+E74</f>
        <v>25322428</v>
      </c>
      <c r="F70" s="4"/>
    </row>
    <row r="71" spans="1:6" s="3" customFormat="1" ht="17.25" customHeight="1">
      <c r="A71" s="38"/>
      <c r="B71" s="38"/>
      <c r="C71" s="41">
        <v>140410</v>
      </c>
      <c r="D71" s="20" t="s">
        <v>205</v>
      </c>
      <c r="E71" s="9">
        <v>25109326</v>
      </c>
      <c r="F71" s="4"/>
    </row>
    <row r="72" spans="1:6" s="3" customFormat="1" ht="17.25" customHeight="1">
      <c r="A72" s="38"/>
      <c r="B72" s="38"/>
      <c r="C72" s="41">
        <v>140420</v>
      </c>
      <c r="D72" s="20" t="s">
        <v>206</v>
      </c>
      <c r="E72" s="9">
        <v>176603</v>
      </c>
      <c r="F72" s="4"/>
    </row>
    <row r="73" spans="1:6" s="3" customFormat="1" ht="17.25" customHeight="1">
      <c r="A73" s="38"/>
      <c r="B73" s="38"/>
      <c r="C73" s="41">
        <v>140440</v>
      </c>
      <c r="D73" s="20" t="s">
        <v>167</v>
      </c>
      <c r="E73" s="9">
        <v>13000</v>
      </c>
      <c r="F73" s="4"/>
    </row>
    <row r="74" spans="1:6" s="3" customFormat="1" ht="17.25" customHeight="1">
      <c r="A74" s="38"/>
      <c r="B74" s="38"/>
      <c r="C74" s="41">
        <v>140450</v>
      </c>
      <c r="D74" s="20" t="s">
        <v>207</v>
      </c>
      <c r="E74" s="10">
        <f>E75</f>
        <v>23499</v>
      </c>
      <c r="F74" s="4"/>
    </row>
    <row r="75" spans="1:6" s="3" customFormat="1" ht="17.25" customHeight="1">
      <c r="A75" s="38"/>
      <c r="B75" s="38"/>
      <c r="C75" s="41">
        <v>140451</v>
      </c>
      <c r="D75" s="20" t="s">
        <v>208</v>
      </c>
      <c r="E75" s="9">
        <v>23499</v>
      </c>
      <c r="F75" s="4"/>
    </row>
    <row r="76" spans="1:6" s="3" customFormat="1" ht="17.25" customHeight="1">
      <c r="A76" s="38"/>
      <c r="B76" s="38"/>
      <c r="C76" s="41">
        <v>140900</v>
      </c>
      <c r="D76" s="20" t="s">
        <v>209</v>
      </c>
      <c r="E76" s="9">
        <v>20000</v>
      </c>
      <c r="F76" s="4"/>
    </row>
    <row r="77" spans="1:6" s="3" customFormat="1" ht="48" customHeight="1">
      <c r="A77" s="38"/>
      <c r="B77" s="38"/>
      <c r="C77" s="41">
        <v>150000</v>
      </c>
      <c r="D77" s="20" t="s">
        <v>0</v>
      </c>
      <c r="E77" s="10">
        <f>E78+E95+E100</f>
        <v>300105645</v>
      </c>
      <c r="F77" s="4"/>
    </row>
    <row r="78" spans="1:6" s="3" customFormat="1" ht="30.75" customHeight="1">
      <c r="A78" s="38"/>
      <c r="B78" s="38"/>
      <c r="C78" s="41">
        <v>151000</v>
      </c>
      <c r="D78" s="20" t="s">
        <v>1</v>
      </c>
      <c r="E78" s="10">
        <f>E79+E82+E85+E89+E91+E92</f>
        <v>187005873</v>
      </c>
      <c r="F78" s="4"/>
    </row>
    <row r="79" spans="1:6" s="3" customFormat="1" ht="30.75" customHeight="1">
      <c r="A79" s="38"/>
      <c r="B79" s="38"/>
      <c r="C79" s="41">
        <v>151100</v>
      </c>
      <c r="D79" s="20" t="s">
        <v>2</v>
      </c>
      <c r="E79" s="10">
        <f>E80+E81</f>
        <v>141208138</v>
      </c>
      <c r="F79" s="4"/>
    </row>
    <row r="80" spans="1:6" s="3" customFormat="1" ht="30.75" customHeight="1">
      <c r="A80" s="38"/>
      <c r="B80" s="38"/>
      <c r="C80" s="41">
        <v>151110</v>
      </c>
      <c r="D80" s="20" t="s">
        <v>3</v>
      </c>
      <c r="E80" s="9">
        <v>89956192</v>
      </c>
      <c r="F80" s="4"/>
    </row>
    <row r="81" spans="1:6" s="3" customFormat="1" ht="30.75" customHeight="1">
      <c r="A81" s="38"/>
      <c r="B81" s="38"/>
      <c r="C81" s="41">
        <v>151120</v>
      </c>
      <c r="D81" s="20" t="s">
        <v>4</v>
      </c>
      <c r="E81" s="9">
        <v>51251946</v>
      </c>
      <c r="F81" s="4"/>
    </row>
    <row r="82" spans="1:6" s="3" customFormat="1" ht="30.75" customHeight="1">
      <c r="A82" s="38"/>
      <c r="B82" s="38"/>
      <c r="C82" s="41">
        <v>151200</v>
      </c>
      <c r="D82" s="20" t="s">
        <v>5</v>
      </c>
      <c r="E82" s="10">
        <f>E83+E84</f>
        <v>7930000</v>
      </c>
      <c r="F82" s="4"/>
    </row>
    <row r="83" spans="1:6" s="3" customFormat="1" ht="17.25" customHeight="1">
      <c r="A83" s="38"/>
      <c r="B83" s="38"/>
      <c r="C83" s="41">
        <v>151210</v>
      </c>
      <c r="D83" s="20" t="s">
        <v>6</v>
      </c>
      <c r="E83" s="9">
        <v>3000000</v>
      </c>
      <c r="F83" s="4"/>
    </row>
    <row r="84" spans="1:6" s="3" customFormat="1" ht="17.25" customHeight="1">
      <c r="A84" s="38"/>
      <c r="B84" s="38"/>
      <c r="C84" s="41">
        <v>151220</v>
      </c>
      <c r="D84" s="20" t="s">
        <v>7</v>
      </c>
      <c r="E84" s="9">
        <v>4930000</v>
      </c>
      <c r="F84" s="4"/>
    </row>
    <row r="85" spans="1:6" s="3" customFormat="1" ht="17.25" customHeight="1">
      <c r="A85" s="38"/>
      <c r="B85" s="38"/>
      <c r="C85" s="41">
        <v>151300</v>
      </c>
      <c r="D85" s="20" t="s">
        <v>8</v>
      </c>
      <c r="E85" s="10">
        <f>SUM(E86:E88)</f>
        <v>37625366</v>
      </c>
      <c r="F85" s="4"/>
    </row>
    <row r="86" spans="1:6" s="3" customFormat="1" ht="17.25" customHeight="1">
      <c r="A86" s="38"/>
      <c r="B86" s="38"/>
      <c r="C86" s="41">
        <v>151310</v>
      </c>
      <c r="D86" s="20" t="s">
        <v>9</v>
      </c>
      <c r="E86" s="9">
        <v>0</v>
      </c>
      <c r="F86" s="4"/>
    </row>
    <row r="87" spans="1:6" s="3" customFormat="1" ht="17.25" customHeight="1">
      <c r="A87" s="38"/>
      <c r="B87" s="38"/>
      <c r="C87" s="41">
        <v>151320</v>
      </c>
      <c r="D87" s="20" t="s">
        <v>10</v>
      </c>
      <c r="E87" s="9">
        <v>0</v>
      </c>
      <c r="F87" s="4"/>
    </row>
    <row r="88" spans="1:6" s="3" customFormat="1" ht="48" customHeight="1">
      <c r="A88" s="38"/>
      <c r="B88" s="38"/>
      <c r="C88" s="41">
        <v>151330</v>
      </c>
      <c r="D88" s="20" t="s">
        <v>295</v>
      </c>
      <c r="E88" s="9">
        <v>37625366</v>
      </c>
      <c r="F88" s="4"/>
    </row>
    <row r="89" spans="1:6" s="3" customFormat="1" ht="45.75" customHeight="1">
      <c r="A89" s="38"/>
      <c r="B89" s="38"/>
      <c r="C89" s="41">
        <v>151400</v>
      </c>
      <c r="D89" s="20" t="s">
        <v>11</v>
      </c>
      <c r="E89" s="10">
        <f>E90</f>
        <v>142369</v>
      </c>
      <c r="F89" s="4"/>
    </row>
    <row r="90" spans="1:6" s="3" customFormat="1" ht="31.5" customHeight="1">
      <c r="A90" s="38"/>
      <c r="B90" s="38"/>
      <c r="C90" s="41">
        <v>151420</v>
      </c>
      <c r="D90" s="20" t="s">
        <v>12</v>
      </c>
      <c r="E90" s="9">
        <v>142369</v>
      </c>
      <c r="F90" s="4"/>
    </row>
    <row r="91" spans="1:6" s="3" customFormat="1" ht="78.75" customHeight="1">
      <c r="A91" s="38"/>
      <c r="B91" s="38"/>
      <c r="C91" s="41">
        <v>151500</v>
      </c>
      <c r="D91" s="20" t="s">
        <v>13</v>
      </c>
      <c r="E91" s="8">
        <v>50000</v>
      </c>
      <c r="F91" s="4"/>
    </row>
    <row r="92" spans="1:6" s="3" customFormat="1" ht="18" customHeight="1">
      <c r="A92" s="38"/>
      <c r="B92" s="38"/>
      <c r="C92" s="41">
        <v>151600</v>
      </c>
      <c r="D92" s="20" t="s">
        <v>14</v>
      </c>
      <c r="E92" s="10">
        <f>E93</f>
        <v>50000</v>
      </c>
      <c r="F92" s="4"/>
    </row>
    <row r="93" spans="1:6" s="3" customFormat="1" ht="18" customHeight="1">
      <c r="A93" s="38"/>
      <c r="B93" s="38"/>
      <c r="C93" s="41">
        <v>151630</v>
      </c>
      <c r="D93" s="20" t="s">
        <v>15</v>
      </c>
      <c r="E93" s="8">
        <v>50000</v>
      </c>
      <c r="F93" s="4"/>
    </row>
    <row r="94" spans="1:6" s="3" customFormat="1" ht="18" customHeight="1">
      <c r="A94" s="38"/>
      <c r="B94" s="38"/>
      <c r="C94" s="41">
        <v>151631</v>
      </c>
      <c r="D94" s="20" t="s">
        <v>16</v>
      </c>
      <c r="E94" s="9">
        <v>50000</v>
      </c>
      <c r="F94" s="4"/>
    </row>
    <row r="95" spans="1:6" s="3" customFormat="1" ht="31.5" customHeight="1">
      <c r="A95" s="38"/>
      <c r="B95" s="38"/>
      <c r="C95" s="41">
        <v>152000</v>
      </c>
      <c r="D95" s="20" t="s">
        <v>17</v>
      </c>
      <c r="E95" s="10">
        <f>SUM(E96:E99)</f>
        <v>52525000</v>
      </c>
      <c r="F95" s="4"/>
    </row>
    <row r="96" spans="1:6" s="3" customFormat="1" ht="36.75" customHeight="1">
      <c r="A96" s="38"/>
      <c r="B96" s="38"/>
      <c r="C96" s="41">
        <v>152100</v>
      </c>
      <c r="D96" s="20" t="s">
        <v>18</v>
      </c>
      <c r="E96" s="9">
        <v>4220000</v>
      </c>
      <c r="F96" s="4"/>
    </row>
    <row r="97" spans="1:6" s="3" customFormat="1" ht="49.5" customHeight="1">
      <c r="A97" s="38"/>
      <c r="B97" s="38"/>
      <c r="C97" s="41">
        <v>152200</v>
      </c>
      <c r="D97" s="20" t="s">
        <v>19</v>
      </c>
      <c r="E97" s="9">
        <v>7355000</v>
      </c>
      <c r="F97" s="4"/>
    </row>
    <row r="98" spans="1:6" s="3" customFormat="1" ht="45.75" customHeight="1">
      <c r="A98" s="38"/>
      <c r="B98" s="38"/>
      <c r="C98" s="41">
        <v>152300</v>
      </c>
      <c r="D98" s="20" t="s">
        <v>210</v>
      </c>
      <c r="E98" s="9">
        <v>40950000</v>
      </c>
      <c r="F98" s="4"/>
    </row>
    <row r="99" spans="1:6" s="3" customFormat="1" ht="31.5" customHeight="1">
      <c r="A99" s="38"/>
      <c r="B99" s="38"/>
      <c r="C99" s="41">
        <v>152400</v>
      </c>
      <c r="D99" s="20" t="s">
        <v>20</v>
      </c>
      <c r="E99" s="9">
        <v>0</v>
      </c>
      <c r="F99" s="4"/>
    </row>
    <row r="100" spans="1:6" s="3" customFormat="1" ht="30" customHeight="1">
      <c r="A100" s="38"/>
      <c r="B100" s="38"/>
      <c r="C100" s="41">
        <v>153000</v>
      </c>
      <c r="D100" s="20" t="s">
        <v>21</v>
      </c>
      <c r="E100" s="10">
        <f>E101+E105+E106+E107+E108+E109+E118</f>
        <v>60574772</v>
      </c>
      <c r="F100" s="4"/>
    </row>
    <row r="101" spans="1:6" s="3" customFormat="1" ht="31.5" customHeight="1">
      <c r="A101" s="38"/>
      <c r="B101" s="38"/>
      <c r="C101" s="41">
        <v>153100</v>
      </c>
      <c r="D101" s="20" t="s">
        <v>226</v>
      </c>
      <c r="E101" s="10">
        <f>E102+E103+E104</f>
        <v>50922286</v>
      </c>
      <c r="F101" s="4"/>
    </row>
    <row r="102" spans="1:6" s="3" customFormat="1" ht="18" customHeight="1">
      <c r="A102" s="38"/>
      <c r="B102" s="38"/>
      <c r="C102" s="41">
        <v>153110</v>
      </c>
      <c r="D102" s="20" t="s">
        <v>22</v>
      </c>
      <c r="E102" s="9">
        <f>2659286-900000+150000</f>
        <v>1909286</v>
      </c>
      <c r="F102" s="4"/>
    </row>
    <row r="103" spans="1:6" s="3" customFormat="1" ht="31.5" customHeight="1">
      <c r="A103" s="38"/>
      <c r="B103" s="38"/>
      <c r="C103" s="41">
        <v>153120</v>
      </c>
      <c r="D103" s="20" t="s">
        <v>23</v>
      </c>
      <c r="E103" s="9">
        <v>21800</v>
      </c>
      <c r="F103" s="4"/>
    </row>
    <row r="104" spans="1:6" s="3" customFormat="1" ht="31.5" customHeight="1">
      <c r="A104" s="38"/>
      <c r="B104" s="38"/>
      <c r="C104" s="41">
        <v>153130</v>
      </c>
      <c r="D104" s="20" t="s">
        <v>24</v>
      </c>
      <c r="E104" s="9">
        <f>47491200+900000+600000</f>
        <v>48991200</v>
      </c>
      <c r="F104" s="4"/>
    </row>
    <row r="105" spans="1:6" s="3" customFormat="1" ht="18.75" customHeight="1">
      <c r="A105" s="38"/>
      <c r="B105" s="38"/>
      <c r="C105" s="41">
        <v>153200</v>
      </c>
      <c r="D105" s="20" t="s">
        <v>25</v>
      </c>
      <c r="E105" s="9">
        <v>151030</v>
      </c>
      <c r="F105" s="4"/>
    </row>
    <row r="106" spans="1:6" s="3" customFormat="1" ht="31.5" customHeight="1">
      <c r="A106" s="38"/>
      <c r="B106" s="38"/>
      <c r="C106" s="41">
        <v>153300</v>
      </c>
      <c r="D106" s="20" t="s">
        <v>26</v>
      </c>
      <c r="E106" s="9">
        <v>873000</v>
      </c>
      <c r="F106" s="4"/>
    </row>
    <row r="107" spans="1:6" s="3" customFormat="1" ht="34.5" customHeight="1">
      <c r="A107" s="38"/>
      <c r="B107" s="38"/>
      <c r="C107" s="41">
        <v>153400</v>
      </c>
      <c r="D107" s="20" t="s">
        <v>27</v>
      </c>
      <c r="E107" s="9">
        <v>5000</v>
      </c>
      <c r="F107" s="4"/>
    </row>
    <row r="108" spans="1:6" s="3" customFormat="1" ht="18" customHeight="1">
      <c r="A108" s="38"/>
      <c r="B108" s="38"/>
      <c r="C108" s="41">
        <v>153500</v>
      </c>
      <c r="D108" s="20" t="s">
        <v>28</v>
      </c>
      <c r="E108" s="9">
        <v>221804</v>
      </c>
      <c r="F108" s="4"/>
    </row>
    <row r="109" spans="1:6" s="3" customFormat="1" ht="63" customHeight="1">
      <c r="A109" s="38"/>
      <c r="B109" s="38"/>
      <c r="C109" s="41">
        <v>153600</v>
      </c>
      <c r="D109" s="20" t="s">
        <v>29</v>
      </c>
      <c r="E109" s="10">
        <f>E110+E111+E112+E113+E114+E115+E116+E117</f>
        <v>6776652</v>
      </c>
      <c r="F109" s="4"/>
    </row>
    <row r="110" spans="1:6" s="3" customFormat="1" ht="18" customHeight="1">
      <c r="A110" s="38"/>
      <c r="B110" s="38"/>
      <c r="C110" s="41">
        <v>153610</v>
      </c>
      <c r="D110" s="20" t="s">
        <v>30</v>
      </c>
      <c r="E110" s="9">
        <v>37393</v>
      </c>
      <c r="F110" s="4"/>
    </row>
    <row r="111" spans="1:6" s="3" customFormat="1" ht="65.25" customHeight="1">
      <c r="A111" s="38"/>
      <c r="B111" s="38"/>
      <c r="C111" s="41">
        <v>153620</v>
      </c>
      <c r="D111" s="20" t="s">
        <v>31</v>
      </c>
      <c r="E111" s="9">
        <v>0</v>
      </c>
      <c r="F111" s="4"/>
    </row>
    <row r="112" spans="1:6" s="3" customFormat="1" ht="31.5" customHeight="1">
      <c r="A112" s="38"/>
      <c r="B112" s="38"/>
      <c r="C112" s="41">
        <v>153630</v>
      </c>
      <c r="D112" s="20" t="s">
        <v>314</v>
      </c>
      <c r="E112" s="9">
        <f>6815937-600000-150000</f>
        <v>6065937</v>
      </c>
      <c r="F112" s="4"/>
    </row>
    <row r="113" spans="1:6" s="3" customFormat="1" ht="33.75" customHeight="1">
      <c r="A113" s="38"/>
      <c r="B113" s="38"/>
      <c r="C113" s="41">
        <v>153640</v>
      </c>
      <c r="D113" s="20" t="s">
        <v>32</v>
      </c>
      <c r="E113" s="9">
        <v>584890</v>
      </c>
      <c r="F113" s="4"/>
    </row>
    <row r="114" spans="1:6" s="3" customFormat="1" ht="30" customHeight="1">
      <c r="A114" s="38"/>
      <c r="B114" s="38"/>
      <c r="C114" s="41">
        <v>153650</v>
      </c>
      <c r="D114" s="20" t="s">
        <v>33</v>
      </c>
      <c r="E114" s="9">
        <v>11000</v>
      </c>
      <c r="F114" s="4"/>
    </row>
    <row r="115" spans="1:6" s="3" customFormat="1" ht="31.5" customHeight="1">
      <c r="A115" s="38"/>
      <c r="B115" s="38"/>
      <c r="C115" s="41">
        <v>153670</v>
      </c>
      <c r="D115" s="20" t="s">
        <v>34</v>
      </c>
      <c r="E115" s="9">
        <v>1000</v>
      </c>
      <c r="F115" s="4"/>
    </row>
    <row r="116" spans="1:6" s="3" customFormat="1" ht="18" customHeight="1">
      <c r="A116" s="38"/>
      <c r="B116" s="38"/>
      <c r="C116" s="41">
        <v>153680</v>
      </c>
      <c r="D116" s="20" t="s">
        <v>35</v>
      </c>
      <c r="E116" s="9">
        <v>49471</v>
      </c>
      <c r="F116" s="4"/>
    </row>
    <row r="117" spans="1:7" s="3" customFormat="1" ht="18" customHeight="1">
      <c r="A117" s="38"/>
      <c r="B117" s="38"/>
      <c r="C117" s="41">
        <v>153690</v>
      </c>
      <c r="D117" s="20" t="s">
        <v>36</v>
      </c>
      <c r="E117" s="9">
        <v>26961</v>
      </c>
      <c r="F117" s="4"/>
      <c r="G117" s="4"/>
    </row>
    <row r="118" spans="1:7" s="3" customFormat="1" ht="18" customHeight="1">
      <c r="A118" s="38"/>
      <c r="B118" s="38"/>
      <c r="C118" s="41" t="s">
        <v>259</v>
      </c>
      <c r="D118" s="20" t="s">
        <v>260</v>
      </c>
      <c r="E118" s="9">
        <v>1625000</v>
      </c>
      <c r="F118" s="4"/>
      <c r="G118" s="4"/>
    </row>
    <row r="119" spans="1:7" s="3" customFormat="1" ht="33" customHeight="1">
      <c r="A119" s="38"/>
      <c r="B119" s="38"/>
      <c r="C119" s="41">
        <v>160000</v>
      </c>
      <c r="D119" s="20" t="s">
        <v>37</v>
      </c>
      <c r="E119" s="10">
        <f>E120+E135+E155+E194+E223+E228+E232+E235+E239</f>
        <v>2328109073</v>
      </c>
      <c r="F119" s="42"/>
      <c r="G119" s="4"/>
    </row>
    <row r="120" spans="1:7" s="3" customFormat="1" ht="31.5" customHeight="1">
      <c r="A120" s="38"/>
      <c r="B120" s="38"/>
      <c r="C120" s="41">
        <v>160100</v>
      </c>
      <c r="D120" s="20" t="s">
        <v>315</v>
      </c>
      <c r="E120" s="10">
        <f>E121+E124+E127+E128+E129</f>
        <v>1868013009</v>
      </c>
      <c r="F120" s="4"/>
      <c r="G120" s="4"/>
    </row>
    <row r="121" spans="1:7" s="3" customFormat="1" ht="18" customHeight="1">
      <c r="A121" s="38"/>
      <c r="B121" s="38"/>
      <c r="C121" s="41">
        <v>160110</v>
      </c>
      <c r="D121" s="20" t="s">
        <v>38</v>
      </c>
      <c r="E121" s="10">
        <f>E122+E123</f>
        <v>1515475754</v>
      </c>
      <c r="F121" s="42"/>
      <c r="G121" s="5"/>
    </row>
    <row r="122" spans="1:7" s="3" customFormat="1" ht="31.5" customHeight="1">
      <c r="A122" s="38"/>
      <c r="B122" s="38"/>
      <c r="C122" s="41">
        <v>160111</v>
      </c>
      <c r="D122" s="20" t="s">
        <v>39</v>
      </c>
      <c r="E122" s="8">
        <v>1515475754</v>
      </c>
      <c r="F122" s="42"/>
      <c r="G122" s="5"/>
    </row>
    <row r="123" spans="1:7" s="3" customFormat="1" ht="30.75" customHeight="1" hidden="1">
      <c r="A123" s="38"/>
      <c r="B123" s="38"/>
      <c r="C123" s="41">
        <v>160114</v>
      </c>
      <c r="D123" s="20" t="s">
        <v>40</v>
      </c>
      <c r="E123" s="10"/>
      <c r="F123" s="42"/>
      <c r="G123" s="5"/>
    </row>
    <row r="124" spans="1:7" s="3" customFormat="1" ht="18" customHeight="1">
      <c r="A124" s="38"/>
      <c r="B124" s="38"/>
      <c r="C124" s="41">
        <v>160120</v>
      </c>
      <c r="D124" s="20" t="s">
        <v>41</v>
      </c>
      <c r="E124" s="10">
        <f>E125+E126</f>
        <v>211248345</v>
      </c>
      <c r="F124" s="42"/>
      <c r="G124" s="5"/>
    </row>
    <row r="125" spans="1:7" s="3" customFormat="1" ht="31.5" customHeight="1">
      <c r="A125" s="38"/>
      <c r="B125" s="38"/>
      <c r="C125" s="41">
        <v>160121</v>
      </c>
      <c r="D125" s="20" t="s">
        <v>316</v>
      </c>
      <c r="E125" s="8">
        <v>206679920</v>
      </c>
      <c r="F125" s="42"/>
      <c r="G125" s="5"/>
    </row>
    <row r="126" spans="1:7" s="3" customFormat="1" ht="45.75" customHeight="1">
      <c r="A126" s="38"/>
      <c r="B126" s="38"/>
      <c r="C126" s="41">
        <v>160122</v>
      </c>
      <c r="D126" s="20" t="s">
        <v>317</v>
      </c>
      <c r="E126" s="8">
        <v>4568425</v>
      </c>
      <c r="F126" s="42"/>
      <c r="G126" s="5"/>
    </row>
    <row r="127" spans="1:7" s="3" customFormat="1" ht="31.5" customHeight="1">
      <c r="A127" s="38"/>
      <c r="B127" s="38"/>
      <c r="C127" s="41">
        <v>160130</v>
      </c>
      <c r="D127" s="20" t="s">
        <v>42</v>
      </c>
      <c r="E127" s="8">
        <v>133208620</v>
      </c>
      <c r="F127" s="42"/>
      <c r="G127" s="5"/>
    </row>
    <row r="128" spans="1:7" s="3" customFormat="1" ht="16.5" customHeight="1">
      <c r="A128" s="38"/>
      <c r="B128" s="38"/>
      <c r="C128" s="41">
        <v>160140</v>
      </c>
      <c r="D128" s="20" t="s">
        <v>43</v>
      </c>
      <c r="E128" s="8">
        <v>1341795</v>
      </c>
      <c r="F128" s="42"/>
      <c r="G128" s="5"/>
    </row>
    <row r="129" spans="1:7" s="3" customFormat="1" ht="62.25" customHeight="1">
      <c r="A129" s="38"/>
      <c r="B129" s="38"/>
      <c r="C129" s="41">
        <v>160150</v>
      </c>
      <c r="D129" s="20" t="s">
        <v>318</v>
      </c>
      <c r="E129" s="10">
        <f>E130+E131+E132+E133+E134</f>
        <v>6738495</v>
      </c>
      <c r="F129" s="42"/>
      <c r="G129" s="5"/>
    </row>
    <row r="130" spans="1:7" s="3" customFormat="1" ht="63.75" customHeight="1">
      <c r="A130" s="38"/>
      <c r="B130" s="38"/>
      <c r="C130" s="41">
        <v>160152</v>
      </c>
      <c r="D130" s="20" t="s">
        <v>319</v>
      </c>
      <c r="E130" s="8">
        <v>472712</v>
      </c>
      <c r="F130" s="42"/>
      <c r="G130" s="5"/>
    </row>
    <row r="131" spans="1:7" s="3" customFormat="1" ht="45" customHeight="1">
      <c r="A131" s="38"/>
      <c r="B131" s="38"/>
      <c r="C131" s="41">
        <v>160153</v>
      </c>
      <c r="D131" s="20" t="s">
        <v>320</v>
      </c>
      <c r="E131" s="8">
        <v>13323</v>
      </c>
      <c r="F131" s="42"/>
      <c r="G131" s="5"/>
    </row>
    <row r="132" spans="1:7" s="3" customFormat="1" ht="48" customHeight="1">
      <c r="A132" s="38"/>
      <c r="B132" s="38"/>
      <c r="C132" s="41">
        <v>160154</v>
      </c>
      <c r="D132" s="20" t="s">
        <v>44</v>
      </c>
      <c r="E132" s="8">
        <v>3121345</v>
      </c>
      <c r="F132" s="42"/>
      <c r="G132" s="5"/>
    </row>
    <row r="133" spans="1:7" s="3" customFormat="1" ht="93.75" customHeight="1">
      <c r="A133" s="38"/>
      <c r="B133" s="38"/>
      <c r="C133" s="41" t="s">
        <v>222</v>
      </c>
      <c r="D133" s="20" t="s">
        <v>227</v>
      </c>
      <c r="E133" s="8">
        <v>2996415</v>
      </c>
      <c r="F133" s="42"/>
      <c r="G133" s="5"/>
    </row>
    <row r="134" spans="1:7" s="3" customFormat="1" ht="111" customHeight="1">
      <c r="A134" s="38"/>
      <c r="B134" s="38"/>
      <c r="C134" s="19" t="s">
        <v>253</v>
      </c>
      <c r="D134" s="20" t="s">
        <v>254</v>
      </c>
      <c r="E134" s="8">
        <v>134700</v>
      </c>
      <c r="F134" s="42"/>
      <c r="G134" s="5"/>
    </row>
    <row r="135" spans="1:7" s="3" customFormat="1" ht="33" customHeight="1">
      <c r="A135" s="38"/>
      <c r="B135" s="38"/>
      <c r="C135" s="41">
        <v>160200</v>
      </c>
      <c r="D135" s="20" t="s">
        <v>249</v>
      </c>
      <c r="E135" s="10">
        <f>E136+E138+E143+E148</f>
        <v>39034231</v>
      </c>
      <c r="F135" s="43"/>
      <c r="G135" s="6"/>
    </row>
    <row r="136" spans="1:7" s="3" customFormat="1" ht="33" customHeight="1">
      <c r="A136" s="38"/>
      <c r="B136" s="38"/>
      <c r="C136" s="41">
        <v>160210</v>
      </c>
      <c r="D136" s="20" t="s">
        <v>321</v>
      </c>
      <c r="E136" s="10">
        <f>E137</f>
        <v>2642810</v>
      </c>
      <c r="F136" s="42"/>
      <c r="G136" s="5"/>
    </row>
    <row r="137" spans="1:7" s="3" customFormat="1" ht="63" customHeight="1">
      <c r="A137" s="38"/>
      <c r="B137" s="38"/>
      <c r="C137" s="41">
        <v>160211</v>
      </c>
      <c r="D137" s="20" t="s">
        <v>45</v>
      </c>
      <c r="E137" s="8">
        <v>2642810</v>
      </c>
      <c r="F137" s="42"/>
      <c r="G137" s="5"/>
    </row>
    <row r="138" spans="1:7" s="3" customFormat="1" ht="48" customHeight="1">
      <c r="A138" s="38"/>
      <c r="B138" s="38"/>
      <c r="C138" s="41">
        <v>160220</v>
      </c>
      <c r="D138" s="20" t="s">
        <v>46</v>
      </c>
      <c r="E138" s="10">
        <f>E139+E140+E141+E142</f>
        <v>5729074</v>
      </c>
      <c r="F138" s="42"/>
      <c r="G138" s="5"/>
    </row>
    <row r="139" spans="1:7" s="3" customFormat="1" ht="45" customHeight="1">
      <c r="A139" s="38"/>
      <c r="B139" s="38"/>
      <c r="C139" s="41">
        <v>160221</v>
      </c>
      <c r="D139" s="20" t="s">
        <v>322</v>
      </c>
      <c r="E139" s="8">
        <v>1169999</v>
      </c>
      <c r="F139" s="42"/>
      <c r="G139" s="5"/>
    </row>
    <row r="140" spans="1:7" s="3" customFormat="1" ht="63.75" customHeight="1">
      <c r="A140" s="38"/>
      <c r="B140" s="38"/>
      <c r="C140" s="41">
        <v>160222</v>
      </c>
      <c r="D140" s="20" t="s">
        <v>323</v>
      </c>
      <c r="E140" s="8">
        <v>1595740</v>
      </c>
      <c r="F140" s="42"/>
      <c r="G140" s="5"/>
    </row>
    <row r="141" spans="1:7" s="3" customFormat="1" ht="51.75" customHeight="1">
      <c r="A141" s="38"/>
      <c r="B141" s="38"/>
      <c r="C141" s="41">
        <v>160223</v>
      </c>
      <c r="D141" s="20" t="s">
        <v>324</v>
      </c>
      <c r="E141" s="8">
        <v>1219910</v>
      </c>
      <c r="F141" s="42"/>
      <c r="G141" s="5"/>
    </row>
    <row r="142" spans="1:7" s="3" customFormat="1" ht="48" customHeight="1">
      <c r="A142" s="38"/>
      <c r="B142" s="38"/>
      <c r="C142" s="41">
        <v>160224</v>
      </c>
      <c r="D142" s="20" t="s">
        <v>325</v>
      </c>
      <c r="E142" s="8">
        <v>1743425</v>
      </c>
      <c r="F142" s="42"/>
      <c r="G142" s="5"/>
    </row>
    <row r="143" spans="1:7" s="3" customFormat="1" ht="51.75" customHeight="1">
      <c r="A143" s="38"/>
      <c r="B143" s="38"/>
      <c r="C143" s="41">
        <v>160230</v>
      </c>
      <c r="D143" s="20" t="s">
        <v>47</v>
      </c>
      <c r="E143" s="10">
        <f>E144+E145+E146+E147</f>
        <v>2491637</v>
      </c>
      <c r="F143" s="43"/>
      <c r="G143" s="6"/>
    </row>
    <row r="144" spans="1:7" s="3" customFormat="1" ht="33.75" customHeight="1">
      <c r="A144" s="38"/>
      <c r="B144" s="38"/>
      <c r="C144" s="41">
        <v>160231</v>
      </c>
      <c r="D144" s="20" t="s">
        <v>48</v>
      </c>
      <c r="E144" s="8">
        <v>230350</v>
      </c>
      <c r="F144" s="42"/>
      <c r="G144" s="5"/>
    </row>
    <row r="145" spans="1:7" s="3" customFormat="1" ht="77.25" customHeight="1">
      <c r="A145" s="38"/>
      <c r="B145" s="38"/>
      <c r="C145" s="41">
        <v>160232</v>
      </c>
      <c r="D145" s="20" t="s">
        <v>49</v>
      </c>
      <c r="E145" s="8">
        <v>2133072</v>
      </c>
      <c r="F145" s="42"/>
      <c r="G145" s="5"/>
    </row>
    <row r="146" spans="1:7" s="3" customFormat="1" ht="78" customHeight="1">
      <c r="A146" s="38"/>
      <c r="B146" s="38"/>
      <c r="C146" s="41">
        <v>160233</v>
      </c>
      <c r="D146" s="20" t="s">
        <v>50</v>
      </c>
      <c r="E146" s="8">
        <v>0</v>
      </c>
      <c r="F146" s="42"/>
      <c r="G146" s="5"/>
    </row>
    <row r="147" spans="1:7" s="3" customFormat="1" ht="76.5" customHeight="1">
      <c r="A147" s="38"/>
      <c r="B147" s="38"/>
      <c r="C147" s="41">
        <v>160234</v>
      </c>
      <c r="D147" s="20" t="s">
        <v>51</v>
      </c>
      <c r="E147" s="8">
        <v>128215</v>
      </c>
      <c r="F147" s="42"/>
      <c r="G147" s="5"/>
    </row>
    <row r="148" spans="1:7" s="3" customFormat="1" ht="18" customHeight="1">
      <c r="A148" s="38"/>
      <c r="B148" s="38"/>
      <c r="C148" s="41">
        <v>160240</v>
      </c>
      <c r="D148" s="20" t="s">
        <v>52</v>
      </c>
      <c r="E148" s="10">
        <f>E149+E150+E151+E152+E153+E154</f>
        <v>28170710</v>
      </c>
      <c r="F148" s="42"/>
      <c r="G148" s="5"/>
    </row>
    <row r="149" spans="1:7" s="3" customFormat="1" ht="18" customHeight="1">
      <c r="A149" s="38"/>
      <c r="B149" s="38"/>
      <c r="C149" s="41">
        <v>160241</v>
      </c>
      <c r="D149" s="20" t="s">
        <v>53</v>
      </c>
      <c r="E149" s="8">
        <v>170080</v>
      </c>
      <c r="F149" s="42"/>
      <c r="G149" s="5"/>
    </row>
    <row r="150" spans="1:7" s="3" customFormat="1" ht="45" customHeight="1">
      <c r="A150" s="38"/>
      <c r="B150" s="38"/>
      <c r="C150" s="41">
        <v>160242</v>
      </c>
      <c r="D150" s="20" t="s">
        <v>326</v>
      </c>
      <c r="E150" s="8">
        <v>4320</v>
      </c>
      <c r="F150" s="42"/>
      <c r="G150" s="5"/>
    </row>
    <row r="151" spans="1:7" s="3" customFormat="1" ht="31.5" customHeight="1">
      <c r="A151" s="38"/>
      <c r="B151" s="38"/>
      <c r="C151" s="41">
        <v>160243</v>
      </c>
      <c r="D151" s="20" t="s">
        <v>327</v>
      </c>
      <c r="E151" s="8">
        <v>2266190</v>
      </c>
      <c r="F151" s="42"/>
      <c r="G151" s="5"/>
    </row>
    <row r="152" spans="1:7" s="3" customFormat="1" ht="31.5" customHeight="1">
      <c r="A152" s="38"/>
      <c r="B152" s="38"/>
      <c r="C152" s="41">
        <v>160244</v>
      </c>
      <c r="D152" s="20" t="s">
        <v>328</v>
      </c>
      <c r="E152" s="8">
        <v>13192000</v>
      </c>
      <c r="F152" s="42"/>
      <c r="G152" s="5"/>
    </row>
    <row r="153" spans="1:7" s="3" customFormat="1" ht="31.5" customHeight="1">
      <c r="A153" s="38"/>
      <c r="B153" s="38"/>
      <c r="C153" s="41">
        <v>160245</v>
      </c>
      <c r="D153" s="20" t="s">
        <v>329</v>
      </c>
      <c r="E153" s="8">
        <v>9873970</v>
      </c>
      <c r="F153" s="42"/>
      <c r="G153" s="5"/>
    </row>
    <row r="154" spans="1:7" s="3" customFormat="1" ht="31.5" customHeight="1">
      <c r="A154" s="38"/>
      <c r="B154" s="38"/>
      <c r="C154" s="41">
        <v>160246</v>
      </c>
      <c r="D154" s="20" t="s">
        <v>330</v>
      </c>
      <c r="E154" s="8">
        <v>2664150</v>
      </c>
      <c r="F154" s="42"/>
      <c r="G154" s="5"/>
    </row>
    <row r="155" spans="1:7" s="3" customFormat="1" ht="48" customHeight="1">
      <c r="A155" s="38"/>
      <c r="B155" s="38"/>
      <c r="C155" s="41">
        <v>160300</v>
      </c>
      <c r="D155" s="20" t="s">
        <v>54</v>
      </c>
      <c r="E155" s="10">
        <f>E156+E162+E168+E169+E177</f>
        <v>114230268</v>
      </c>
      <c r="F155" s="43"/>
      <c r="G155" s="6"/>
    </row>
    <row r="156" spans="1:7" s="3" customFormat="1" ht="46.5" customHeight="1">
      <c r="A156" s="38"/>
      <c r="B156" s="38"/>
      <c r="C156" s="41">
        <v>160310</v>
      </c>
      <c r="D156" s="20" t="s">
        <v>331</v>
      </c>
      <c r="E156" s="10">
        <f>E157+E158+E159+E160+E161</f>
        <v>5605580</v>
      </c>
      <c r="F156" s="42"/>
      <c r="G156" s="5"/>
    </row>
    <row r="157" spans="1:7" s="3" customFormat="1" ht="61.5" customHeight="1">
      <c r="A157" s="38"/>
      <c r="B157" s="38"/>
      <c r="C157" s="41">
        <v>160312</v>
      </c>
      <c r="D157" s="20" t="s">
        <v>332</v>
      </c>
      <c r="E157" s="8">
        <v>252290</v>
      </c>
      <c r="F157" s="42"/>
      <c r="G157" s="5"/>
    </row>
    <row r="158" spans="1:7" s="3" customFormat="1" ht="48" customHeight="1">
      <c r="A158" s="38"/>
      <c r="B158" s="38"/>
      <c r="C158" s="41">
        <v>160313</v>
      </c>
      <c r="D158" s="20" t="s">
        <v>333</v>
      </c>
      <c r="E158" s="8">
        <v>7024</v>
      </c>
      <c r="F158" s="42"/>
      <c r="G158" s="5"/>
    </row>
    <row r="159" spans="1:7" s="3" customFormat="1" ht="47.25" customHeight="1">
      <c r="A159" s="38"/>
      <c r="B159" s="38"/>
      <c r="C159" s="41">
        <v>160314</v>
      </c>
      <c r="D159" s="20" t="s">
        <v>55</v>
      </c>
      <c r="E159" s="8">
        <v>2270490</v>
      </c>
      <c r="F159" s="42"/>
      <c r="G159" s="5"/>
    </row>
    <row r="160" spans="1:7" s="3" customFormat="1" ht="93" customHeight="1">
      <c r="A160" s="38"/>
      <c r="B160" s="38"/>
      <c r="C160" s="41" t="s">
        <v>223</v>
      </c>
      <c r="D160" s="20" t="s">
        <v>228</v>
      </c>
      <c r="E160" s="8">
        <v>2995574</v>
      </c>
      <c r="F160" s="42"/>
      <c r="G160" s="5"/>
    </row>
    <row r="161" spans="1:7" s="3" customFormat="1" ht="109.5" customHeight="1">
      <c r="A161" s="38"/>
      <c r="B161" s="38"/>
      <c r="C161" s="19" t="s">
        <v>255</v>
      </c>
      <c r="D161" s="20" t="s">
        <v>256</v>
      </c>
      <c r="E161" s="8">
        <v>80202</v>
      </c>
      <c r="F161" s="42"/>
      <c r="G161" s="5"/>
    </row>
    <row r="162" spans="1:7" s="3" customFormat="1" ht="16.5" customHeight="1">
      <c r="A162" s="38"/>
      <c r="B162" s="38"/>
      <c r="C162" s="41">
        <v>160320</v>
      </c>
      <c r="D162" s="20" t="s">
        <v>56</v>
      </c>
      <c r="E162" s="10">
        <f>E163+E164+E165+E166+E167</f>
        <v>3304906</v>
      </c>
      <c r="F162" s="42"/>
      <c r="G162" s="5"/>
    </row>
    <row r="163" spans="1:7" s="3" customFormat="1" ht="76.5" customHeight="1">
      <c r="A163" s="38"/>
      <c r="B163" s="38"/>
      <c r="C163" s="41">
        <v>160321</v>
      </c>
      <c r="D163" s="20" t="s">
        <v>57</v>
      </c>
      <c r="E163" s="8">
        <v>546687</v>
      </c>
      <c r="F163" s="42"/>
      <c r="G163" s="5"/>
    </row>
    <row r="164" spans="1:7" s="3" customFormat="1" ht="51" customHeight="1">
      <c r="A164" s="38"/>
      <c r="B164" s="38"/>
      <c r="C164" s="41">
        <v>160322</v>
      </c>
      <c r="D164" s="20" t="s">
        <v>58</v>
      </c>
      <c r="E164" s="8">
        <v>1328190</v>
      </c>
      <c r="F164" s="42"/>
      <c r="G164" s="5"/>
    </row>
    <row r="165" spans="1:7" s="3" customFormat="1" ht="60.75" customHeight="1">
      <c r="A165" s="38"/>
      <c r="B165" s="38"/>
      <c r="C165" s="41">
        <v>160323</v>
      </c>
      <c r="D165" s="20" t="s">
        <v>334</v>
      </c>
      <c r="E165" s="8">
        <v>1329929</v>
      </c>
      <c r="F165" s="42"/>
      <c r="G165" s="5"/>
    </row>
    <row r="166" spans="1:7" s="3" customFormat="1" ht="79.5" customHeight="1">
      <c r="A166" s="38"/>
      <c r="B166" s="38"/>
      <c r="C166" s="41">
        <v>160324</v>
      </c>
      <c r="D166" s="20" t="s">
        <v>335</v>
      </c>
      <c r="E166" s="8">
        <v>23408</v>
      </c>
      <c r="F166" s="42"/>
      <c r="G166" s="5"/>
    </row>
    <row r="167" spans="1:7" s="3" customFormat="1" ht="80.25" customHeight="1">
      <c r="A167" s="38"/>
      <c r="B167" s="38"/>
      <c r="C167" s="41">
        <v>160325</v>
      </c>
      <c r="D167" s="20" t="s">
        <v>336</v>
      </c>
      <c r="E167" s="8">
        <v>76692</v>
      </c>
      <c r="F167" s="42"/>
      <c r="G167" s="5"/>
    </row>
    <row r="168" spans="1:7" s="3" customFormat="1" ht="30" customHeight="1">
      <c r="A168" s="38"/>
      <c r="B168" s="38"/>
      <c r="C168" s="41">
        <v>160330</v>
      </c>
      <c r="D168" s="20" t="s">
        <v>337</v>
      </c>
      <c r="E168" s="8">
        <v>58082</v>
      </c>
      <c r="F168" s="42"/>
      <c r="G168" s="5"/>
    </row>
    <row r="169" spans="1:7" s="3" customFormat="1" ht="18" customHeight="1">
      <c r="A169" s="38"/>
      <c r="B169" s="38"/>
      <c r="C169" s="41">
        <v>160340</v>
      </c>
      <c r="D169" s="20" t="s">
        <v>59</v>
      </c>
      <c r="E169" s="10">
        <f>E170+E171+E172+E173+E174+E175+E176</f>
        <v>71503436</v>
      </c>
      <c r="F169" s="42"/>
      <c r="G169" s="5"/>
    </row>
    <row r="170" spans="1:7" s="3" customFormat="1" ht="48" customHeight="1">
      <c r="A170" s="38"/>
      <c r="B170" s="38"/>
      <c r="C170" s="41">
        <v>160341</v>
      </c>
      <c r="D170" s="20" t="s">
        <v>60</v>
      </c>
      <c r="E170" s="8">
        <v>3643045</v>
      </c>
      <c r="F170" s="42"/>
      <c r="G170" s="5"/>
    </row>
    <row r="171" spans="1:7" s="3" customFormat="1" ht="31.5" customHeight="1">
      <c r="A171" s="38"/>
      <c r="B171" s="38"/>
      <c r="C171" s="41">
        <v>160342</v>
      </c>
      <c r="D171" s="20" t="s">
        <v>61</v>
      </c>
      <c r="E171" s="8">
        <v>50442320</v>
      </c>
      <c r="F171" s="42"/>
      <c r="G171" s="5"/>
    </row>
    <row r="172" spans="1:7" s="3" customFormat="1" ht="31.5" customHeight="1">
      <c r="A172" s="38"/>
      <c r="B172" s="38"/>
      <c r="C172" s="41">
        <v>160343</v>
      </c>
      <c r="D172" s="20" t="s">
        <v>62</v>
      </c>
      <c r="E172" s="8">
        <v>37390</v>
      </c>
      <c r="F172" s="42"/>
      <c r="G172" s="5"/>
    </row>
    <row r="173" spans="1:7" s="3" customFormat="1" ht="18" customHeight="1">
      <c r="A173" s="38"/>
      <c r="B173" s="38"/>
      <c r="C173" s="41">
        <v>160344</v>
      </c>
      <c r="D173" s="20" t="s">
        <v>63</v>
      </c>
      <c r="E173" s="8">
        <v>16291500</v>
      </c>
      <c r="F173" s="42"/>
      <c r="G173" s="5"/>
    </row>
    <row r="174" spans="1:7" s="3" customFormat="1" ht="46.5" customHeight="1">
      <c r="A174" s="38"/>
      <c r="B174" s="38"/>
      <c r="C174" s="41">
        <v>160345</v>
      </c>
      <c r="D174" s="20" t="s">
        <v>338</v>
      </c>
      <c r="E174" s="8">
        <v>33746</v>
      </c>
      <c r="F174" s="42"/>
      <c r="G174" s="5"/>
    </row>
    <row r="175" spans="1:7" s="3" customFormat="1" ht="48.75" customHeight="1">
      <c r="A175" s="38"/>
      <c r="B175" s="38"/>
      <c r="C175" s="41">
        <v>160346</v>
      </c>
      <c r="D175" s="20" t="s">
        <v>339</v>
      </c>
      <c r="E175" s="8">
        <v>737670</v>
      </c>
      <c r="F175" s="42"/>
      <c r="G175" s="5"/>
    </row>
    <row r="176" spans="1:7" s="3" customFormat="1" ht="48.75" customHeight="1">
      <c r="A176" s="38"/>
      <c r="B176" s="38"/>
      <c r="C176" s="41">
        <v>160347</v>
      </c>
      <c r="D176" s="20" t="s">
        <v>64</v>
      </c>
      <c r="E176" s="8">
        <v>317765</v>
      </c>
      <c r="F176" s="42"/>
      <c r="G176" s="5"/>
    </row>
    <row r="177" spans="1:7" s="3" customFormat="1" ht="18" customHeight="1">
      <c r="A177" s="38"/>
      <c r="B177" s="38"/>
      <c r="C177" s="41">
        <v>160360</v>
      </c>
      <c r="D177" s="20" t="s">
        <v>65</v>
      </c>
      <c r="E177" s="10">
        <f>E178+E179+E180+E181+E182+E183+E184+E185+E186+E187+E188+E189+E190+E191+E192+E193</f>
        <v>33758264</v>
      </c>
      <c r="F177" s="42"/>
      <c r="G177" s="5"/>
    </row>
    <row r="178" spans="1:7" s="3" customFormat="1" ht="46.5" customHeight="1">
      <c r="A178" s="38"/>
      <c r="B178" s="38"/>
      <c r="C178" s="41">
        <v>160361</v>
      </c>
      <c r="D178" s="20" t="s">
        <v>66</v>
      </c>
      <c r="E178" s="8">
        <v>401815</v>
      </c>
      <c r="F178" s="42"/>
      <c r="G178" s="5"/>
    </row>
    <row r="179" spans="1:7" s="3" customFormat="1" ht="30.75" customHeight="1">
      <c r="A179" s="38"/>
      <c r="B179" s="38"/>
      <c r="C179" s="41">
        <v>160362</v>
      </c>
      <c r="D179" s="20" t="s">
        <v>67</v>
      </c>
      <c r="E179" s="8">
        <v>21257009</v>
      </c>
      <c r="F179" s="42"/>
      <c r="G179" s="5"/>
    </row>
    <row r="180" spans="1:7" s="3" customFormat="1" ht="65.25" customHeight="1">
      <c r="A180" s="38"/>
      <c r="B180" s="38"/>
      <c r="C180" s="41">
        <v>160363</v>
      </c>
      <c r="D180" s="20" t="s">
        <v>340</v>
      </c>
      <c r="E180" s="8">
        <v>1005860</v>
      </c>
      <c r="F180" s="42"/>
      <c r="G180" s="5"/>
    </row>
    <row r="181" spans="1:7" s="3" customFormat="1" ht="64.5" customHeight="1">
      <c r="A181" s="38"/>
      <c r="B181" s="38"/>
      <c r="C181" s="41">
        <v>160364</v>
      </c>
      <c r="D181" s="20" t="s">
        <v>68</v>
      </c>
      <c r="E181" s="8">
        <v>359390</v>
      </c>
      <c r="F181" s="42"/>
      <c r="G181" s="5"/>
    </row>
    <row r="182" spans="1:7" s="3" customFormat="1" ht="46.5" customHeight="1">
      <c r="A182" s="38"/>
      <c r="B182" s="38"/>
      <c r="C182" s="41">
        <v>160365</v>
      </c>
      <c r="D182" s="20" t="s">
        <v>69</v>
      </c>
      <c r="E182" s="8">
        <v>58135</v>
      </c>
      <c r="F182" s="42"/>
      <c r="G182" s="5"/>
    </row>
    <row r="183" spans="1:7" s="3" customFormat="1" ht="49.5" customHeight="1">
      <c r="A183" s="38"/>
      <c r="B183" s="38"/>
      <c r="C183" s="41">
        <v>160366</v>
      </c>
      <c r="D183" s="20" t="s">
        <v>70</v>
      </c>
      <c r="E183" s="8">
        <v>108950</v>
      </c>
      <c r="F183" s="42"/>
      <c r="G183" s="5"/>
    </row>
    <row r="184" spans="1:7" s="3" customFormat="1" ht="50.25" customHeight="1">
      <c r="A184" s="38"/>
      <c r="B184" s="38"/>
      <c r="C184" s="41">
        <v>160367</v>
      </c>
      <c r="D184" s="20" t="s">
        <v>71</v>
      </c>
      <c r="E184" s="8">
        <v>3748480</v>
      </c>
      <c r="F184" s="42"/>
      <c r="G184" s="5"/>
    </row>
    <row r="185" spans="1:7" s="3" customFormat="1" ht="77.25" customHeight="1">
      <c r="A185" s="38"/>
      <c r="B185" s="38"/>
      <c r="C185" s="41">
        <v>160368</v>
      </c>
      <c r="D185" s="20" t="s">
        <v>72</v>
      </c>
      <c r="E185" s="8">
        <v>1633207</v>
      </c>
      <c r="F185" s="42"/>
      <c r="G185" s="5"/>
    </row>
    <row r="186" spans="1:7" s="3" customFormat="1" ht="78" customHeight="1">
      <c r="A186" s="38"/>
      <c r="B186" s="38"/>
      <c r="C186" s="41">
        <v>160369</v>
      </c>
      <c r="D186" s="20" t="s">
        <v>73</v>
      </c>
      <c r="E186" s="8">
        <v>119125</v>
      </c>
      <c r="F186" s="42"/>
      <c r="G186" s="5"/>
    </row>
    <row r="187" spans="1:7" s="3" customFormat="1" ht="45.75" customHeight="1">
      <c r="A187" s="38"/>
      <c r="B187" s="38"/>
      <c r="C187" s="41">
        <v>160370</v>
      </c>
      <c r="D187" s="20" t="s">
        <v>74</v>
      </c>
      <c r="E187" s="8">
        <v>1635300</v>
      </c>
      <c r="F187" s="42"/>
      <c r="G187" s="5"/>
    </row>
    <row r="188" spans="1:7" s="3" customFormat="1" ht="77.25" customHeight="1">
      <c r="A188" s="38"/>
      <c r="B188" s="38"/>
      <c r="C188" s="41">
        <v>160371</v>
      </c>
      <c r="D188" s="20" t="s">
        <v>341</v>
      </c>
      <c r="E188" s="8">
        <v>82310</v>
      </c>
      <c r="F188" s="42"/>
      <c r="G188" s="5"/>
    </row>
    <row r="189" spans="1:7" s="3" customFormat="1" ht="31.5" customHeight="1">
      <c r="A189" s="38"/>
      <c r="B189" s="38"/>
      <c r="C189" s="41">
        <v>160372</v>
      </c>
      <c r="D189" s="20" t="s">
        <v>342</v>
      </c>
      <c r="E189" s="8">
        <v>2577985</v>
      </c>
      <c r="F189" s="42"/>
      <c r="G189" s="5"/>
    </row>
    <row r="190" spans="1:7" s="3" customFormat="1" ht="48" customHeight="1">
      <c r="A190" s="38"/>
      <c r="B190" s="38"/>
      <c r="C190" s="41">
        <v>160373</v>
      </c>
      <c r="D190" s="20" t="s">
        <v>75</v>
      </c>
      <c r="E190" s="8">
        <v>166340</v>
      </c>
      <c r="F190" s="42"/>
      <c r="G190" s="5"/>
    </row>
    <row r="191" spans="1:7" s="3" customFormat="1" ht="62.25" customHeight="1">
      <c r="A191" s="38"/>
      <c r="B191" s="38"/>
      <c r="C191" s="41">
        <v>160374</v>
      </c>
      <c r="D191" s="20" t="s">
        <v>76</v>
      </c>
      <c r="E191" s="8">
        <v>46632</v>
      </c>
      <c r="F191" s="42"/>
      <c r="G191" s="5"/>
    </row>
    <row r="192" spans="1:7" s="3" customFormat="1" ht="48.75" customHeight="1">
      <c r="A192" s="38"/>
      <c r="B192" s="38"/>
      <c r="C192" s="41">
        <v>160375</v>
      </c>
      <c r="D192" s="20" t="s">
        <v>77</v>
      </c>
      <c r="E192" s="8">
        <v>421775</v>
      </c>
      <c r="F192" s="42"/>
      <c r="G192" s="5"/>
    </row>
    <row r="193" spans="1:7" s="3" customFormat="1" ht="49.5" customHeight="1">
      <c r="A193" s="38"/>
      <c r="B193" s="38"/>
      <c r="C193" s="41">
        <v>160378</v>
      </c>
      <c r="D193" s="20" t="s">
        <v>229</v>
      </c>
      <c r="E193" s="8">
        <v>135951</v>
      </c>
      <c r="F193" s="42"/>
      <c r="G193" s="5"/>
    </row>
    <row r="194" spans="1:7" s="3" customFormat="1" ht="108.75" customHeight="1">
      <c r="A194" s="38"/>
      <c r="B194" s="38"/>
      <c r="C194" s="41">
        <v>160400</v>
      </c>
      <c r="D194" s="20" t="s">
        <v>343</v>
      </c>
      <c r="E194" s="10">
        <f>E195+E217</f>
        <v>27716898</v>
      </c>
      <c r="F194" s="42"/>
      <c r="G194" s="5"/>
    </row>
    <row r="195" spans="1:7" s="3" customFormat="1" ht="47.25" customHeight="1">
      <c r="A195" s="38"/>
      <c r="B195" s="38"/>
      <c r="C195" s="41">
        <v>160410</v>
      </c>
      <c r="D195" s="20" t="s">
        <v>78</v>
      </c>
      <c r="E195" s="10">
        <f>SUM(E196:E216)</f>
        <v>26766200</v>
      </c>
      <c r="F195" s="42"/>
      <c r="G195" s="5"/>
    </row>
    <row r="196" spans="1:7" s="3" customFormat="1" ht="29.25" customHeight="1">
      <c r="A196" s="38"/>
      <c r="B196" s="38"/>
      <c r="C196" s="41">
        <v>160412</v>
      </c>
      <c r="D196" s="20" t="s">
        <v>344</v>
      </c>
      <c r="E196" s="8">
        <v>12180</v>
      </c>
      <c r="F196" s="42"/>
      <c r="G196" s="5"/>
    </row>
    <row r="197" spans="1:7" s="3" customFormat="1" ht="32.25" customHeight="1">
      <c r="A197" s="38"/>
      <c r="B197" s="38"/>
      <c r="C197" s="41">
        <v>160413</v>
      </c>
      <c r="D197" s="20" t="s">
        <v>79</v>
      </c>
      <c r="E197" s="8">
        <v>0</v>
      </c>
      <c r="F197" s="42"/>
      <c r="G197" s="5"/>
    </row>
    <row r="198" spans="1:7" s="3" customFormat="1" ht="47.25" customHeight="1">
      <c r="A198" s="38"/>
      <c r="B198" s="38"/>
      <c r="C198" s="41">
        <v>160414</v>
      </c>
      <c r="D198" s="20" t="s">
        <v>80</v>
      </c>
      <c r="E198" s="8">
        <v>20880</v>
      </c>
      <c r="F198" s="42"/>
      <c r="G198" s="5"/>
    </row>
    <row r="199" spans="1:7" s="3" customFormat="1" ht="30.75" customHeight="1">
      <c r="A199" s="38"/>
      <c r="B199" s="38"/>
      <c r="C199" s="41">
        <v>160415</v>
      </c>
      <c r="D199" s="20" t="s">
        <v>345</v>
      </c>
      <c r="E199" s="8">
        <v>547015</v>
      </c>
      <c r="F199" s="42"/>
      <c r="G199" s="5"/>
    </row>
    <row r="200" spans="1:7" s="3" customFormat="1" ht="43.5" customHeight="1">
      <c r="A200" s="38"/>
      <c r="B200" s="38"/>
      <c r="C200" s="41">
        <v>160420</v>
      </c>
      <c r="D200" s="20" t="s">
        <v>81</v>
      </c>
      <c r="E200" s="8">
        <v>633845</v>
      </c>
      <c r="F200" s="42"/>
      <c r="G200" s="5"/>
    </row>
    <row r="201" spans="1:7" s="3" customFormat="1" ht="30.75" customHeight="1">
      <c r="A201" s="38"/>
      <c r="B201" s="38"/>
      <c r="C201" s="41">
        <v>160421</v>
      </c>
      <c r="D201" s="20" t="s">
        <v>82</v>
      </c>
      <c r="E201" s="8">
        <v>276660</v>
      </c>
      <c r="F201" s="42"/>
      <c r="G201" s="5"/>
    </row>
    <row r="202" spans="1:7" s="3" customFormat="1" ht="33.75" customHeight="1">
      <c r="A202" s="38"/>
      <c r="B202" s="38"/>
      <c r="C202" s="41">
        <v>160422</v>
      </c>
      <c r="D202" s="20" t="s">
        <v>83</v>
      </c>
      <c r="E202" s="8">
        <v>3828790</v>
      </c>
      <c r="F202" s="42"/>
      <c r="G202" s="5"/>
    </row>
    <row r="203" spans="1:7" s="3" customFormat="1" ht="46.5" customHeight="1">
      <c r="A203" s="38"/>
      <c r="B203" s="38"/>
      <c r="C203" s="41">
        <v>160423</v>
      </c>
      <c r="D203" s="20" t="s">
        <v>84</v>
      </c>
      <c r="E203" s="8">
        <v>3043730</v>
      </c>
      <c r="F203" s="42"/>
      <c r="G203" s="5"/>
    </row>
    <row r="204" spans="1:7" s="3" customFormat="1" ht="31.5" customHeight="1">
      <c r="A204" s="38"/>
      <c r="B204" s="38"/>
      <c r="C204" s="41">
        <v>160424</v>
      </c>
      <c r="D204" s="20" t="s">
        <v>230</v>
      </c>
      <c r="E204" s="8">
        <v>145195</v>
      </c>
      <c r="F204" s="42"/>
      <c r="G204" s="5"/>
    </row>
    <row r="205" spans="1:7" s="3" customFormat="1" ht="48" customHeight="1">
      <c r="A205" s="38"/>
      <c r="B205" s="38"/>
      <c r="C205" s="41">
        <v>160425</v>
      </c>
      <c r="D205" s="20" t="s">
        <v>231</v>
      </c>
      <c r="E205" s="8">
        <v>4019830</v>
      </c>
      <c r="F205" s="42"/>
      <c r="G205" s="5"/>
    </row>
    <row r="206" spans="1:7" s="3" customFormat="1" ht="47.25" customHeight="1">
      <c r="A206" s="38"/>
      <c r="B206" s="38"/>
      <c r="C206" s="41">
        <v>160426</v>
      </c>
      <c r="D206" s="20" t="s">
        <v>85</v>
      </c>
      <c r="E206" s="8">
        <v>10773675</v>
      </c>
      <c r="F206" s="42"/>
      <c r="G206" s="5"/>
    </row>
    <row r="207" spans="1:7" s="3" customFormat="1" ht="33" customHeight="1">
      <c r="A207" s="38"/>
      <c r="B207" s="38"/>
      <c r="C207" s="41">
        <v>160427</v>
      </c>
      <c r="D207" s="20" t="s">
        <v>86</v>
      </c>
      <c r="E207" s="8">
        <v>118410</v>
      </c>
      <c r="F207" s="42"/>
      <c r="G207" s="5"/>
    </row>
    <row r="208" spans="1:7" s="3" customFormat="1" ht="48" customHeight="1">
      <c r="A208" s="38"/>
      <c r="B208" s="38"/>
      <c r="C208" s="41">
        <v>160428</v>
      </c>
      <c r="D208" s="20" t="s">
        <v>87</v>
      </c>
      <c r="E208" s="8">
        <v>2135600</v>
      </c>
      <c r="F208" s="42"/>
      <c r="G208" s="5"/>
    </row>
    <row r="209" spans="1:7" s="3" customFormat="1" ht="32.25" customHeight="1">
      <c r="A209" s="38"/>
      <c r="B209" s="38"/>
      <c r="C209" s="41">
        <v>160429</v>
      </c>
      <c r="D209" s="20" t="s">
        <v>88</v>
      </c>
      <c r="E209" s="8">
        <v>116610</v>
      </c>
      <c r="F209" s="42"/>
      <c r="G209" s="5"/>
    </row>
    <row r="210" spans="1:7" s="3" customFormat="1" ht="48" customHeight="1">
      <c r="A210" s="38"/>
      <c r="B210" s="38"/>
      <c r="C210" s="41">
        <v>160430</v>
      </c>
      <c r="D210" s="20" t="s">
        <v>89</v>
      </c>
      <c r="E210" s="8">
        <v>73080</v>
      </c>
      <c r="F210" s="42"/>
      <c r="G210" s="5"/>
    </row>
    <row r="211" spans="1:7" s="3" customFormat="1" ht="34.5" customHeight="1">
      <c r="A211" s="38"/>
      <c r="B211" s="38"/>
      <c r="C211" s="41">
        <v>160431</v>
      </c>
      <c r="D211" s="20" t="s">
        <v>90</v>
      </c>
      <c r="E211" s="8">
        <v>258180</v>
      </c>
      <c r="F211" s="42"/>
      <c r="G211" s="5"/>
    </row>
    <row r="212" spans="1:7" s="3" customFormat="1" ht="48" customHeight="1">
      <c r="A212" s="38"/>
      <c r="B212" s="38"/>
      <c r="C212" s="41">
        <v>160432</v>
      </c>
      <c r="D212" s="20" t="s">
        <v>91</v>
      </c>
      <c r="E212" s="8">
        <v>455560</v>
      </c>
      <c r="F212" s="42"/>
      <c r="G212" s="5"/>
    </row>
    <row r="213" spans="1:7" s="3" customFormat="1" ht="47.25" customHeight="1">
      <c r="A213" s="38"/>
      <c r="B213" s="38"/>
      <c r="C213" s="41">
        <v>160440</v>
      </c>
      <c r="D213" s="20" t="s">
        <v>92</v>
      </c>
      <c r="E213" s="8">
        <v>142450</v>
      </c>
      <c r="F213" s="42"/>
      <c r="G213" s="5"/>
    </row>
    <row r="214" spans="1:7" s="3" customFormat="1" ht="33" customHeight="1">
      <c r="A214" s="38"/>
      <c r="B214" s="38"/>
      <c r="C214" s="41">
        <v>160442</v>
      </c>
      <c r="D214" s="20" t="s">
        <v>93</v>
      </c>
      <c r="E214" s="8">
        <v>111145</v>
      </c>
      <c r="F214" s="42"/>
      <c r="G214" s="5"/>
    </row>
    <row r="215" spans="1:7" s="3" customFormat="1" ht="48" customHeight="1">
      <c r="A215" s="38"/>
      <c r="B215" s="38"/>
      <c r="C215" s="41">
        <v>160444</v>
      </c>
      <c r="D215" s="20" t="s">
        <v>232</v>
      </c>
      <c r="E215" s="8">
        <v>31090</v>
      </c>
      <c r="F215" s="42"/>
      <c r="G215" s="5"/>
    </row>
    <row r="216" spans="1:7" s="3" customFormat="1" ht="48" customHeight="1">
      <c r="A216" s="38"/>
      <c r="B216" s="38"/>
      <c r="C216" s="41">
        <v>160445</v>
      </c>
      <c r="D216" s="20" t="s">
        <v>233</v>
      </c>
      <c r="E216" s="8">
        <v>22275</v>
      </c>
      <c r="F216" s="42"/>
      <c r="G216" s="5"/>
    </row>
    <row r="217" spans="1:7" s="3" customFormat="1" ht="45" customHeight="1">
      <c r="A217" s="38"/>
      <c r="B217" s="38"/>
      <c r="C217" s="41">
        <v>160450</v>
      </c>
      <c r="D217" s="20" t="s">
        <v>94</v>
      </c>
      <c r="E217" s="8">
        <f>E218+E219+E220+E221</f>
        <v>950698</v>
      </c>
      <c r="F217" s="42"/>
      <c r="G217" s="5"/>
    </row>
    <row r="218" spans="1:7" s="3" customFormat="1" ht="48" customHeight="1">
      <c r="A218" s="38"/>
      <c r="B218" s="38"/>
      <c r="C218" s="41">
        <v>160451</v>
      </c>
      <c r="D218" s="20" t="s">
        <v>95</v>
      </c>
      <c r="E218" s="8">
        <v>37768</v>
      </c>
      <c r="F218" s="42"/>
      <c r="G218" s="5"/>
    </row>
    <row r="219" spans="1:7" s="3" customFormat="1" ht="48" customHeight="1">
      <c r="A219" s="38"/>
      <c r="B219" s="38"/>
      <c r="C219" s="41">
        <v>160452</v>
      </c>
      <c r="D219" s="20" t="s">
        <v>96</v>
      </c>
      <c r="E219" s="8">
        <v>59115</v>
      </c>
      <c r="F219" s="42"/>
      <c r="G219" s="5"/>
    </row>
    <row r="220" spans="1:7" s="3" customFormat="1" ht="48" customHeight="1">
      <c r="A220" s="38"/>
      <c r="B220" s="38"/>
      <c r="C220" s="41">
        <v>160453</v>
      </c>
      <c r="D220" s="20" t="s">
        <v>234</v>
      </c>
      <c r="E220" s="8">
        <v>13670</v>
      </c>
      <c r="F220" s="42"/>
      <c r="G220" s="5"/>
    </row>
    <row r="221" spans="1:7" s="3" customFormat="1" ht="47.25" customHeight="1">
      <c r="A221" s="38"/>
      <c r="B221" s="38"/>
      <c r="C221" s="41">
        <v>160454</v>
      </c>
      <c r="D221" s="20" t="s">
        <v>97</v>
      </c>
      <c r="E221" s="8">
        <v>840145</v>
      </c>
      <c r="F221" s="42"/>
      <c r="G221" s="5"/>
    </row>
    <row r="222" spans="1:7" s="3" customFormat="1" ht="61.5" customHeight="1">
      <c r="A222" s="38"/>
      <c r="B222" s="38"/>
      <c r="C222" s="41">
        <v>160455</v>
      </c>
      <c r="D222" s="20" t="s">
        <v>98</v>
      </c>
      <c r="E222" s="8">
        <v>0</v>
      </c>
      <c r="F222" s="42"/>
      <c r="G222" s="5"/>
    </row>
    <row r="223" spans="1:7" s="3" customFormat="1" ht="18" customHeight="1">
      <c r="A223" s="38"/>
      <c r="B223" s="38"/>
      <c r="C223" s="41">
        <v>160500</v>
      </c>
      <c r="D223" s="20" t="s">
        <v>99</v>
      </c>
      <c r="E223" s="10">
        <f>E224+E225</f>
        <v>15218340</v>
      </c>
      <c r="F223" s="42"/>
      <c r="G223" s="5"/>
    </row>
    <row r="224" spans="1:7" s="3" customFormat="1" ht="30" customHeight="1">
      <c r="A224" s="38"/>
      <c r="B224" s="38"/>
      <c r="C224" s="41">
        <v>160510</v>
      </c>
      <c r="D224" s="20" t="s">
        <v>100</v>
      </c>
      <c r="E224" s="8">
        <f>14370565+200000</f>
        <v>14570565</v>
      </c>
      <c r="F224" s="42"/>
      <c r="G224" s="5"/>
    </row>
    <row r="225" spans="1:7" s="3" customFormat="1" ht="31.5" customHeight="1">
      <c r="A225" s="38"/>
      <c r="B225" s="38"/>
      <c r="C225" s="41">
        <v>160530</v>
      </c>
      <c r="D225" s="20" t="s">
        <v>235</v>
      </c>
      <c r="E225" s="10">
        <f>E226+E227</f>
        <v>647775</v>
      </c>
      <c r="F225" s="42"/>
      <c r="G225" s="5"/>
    </row>
    <row r="226" spans="1:7" s="3" customFormat="1" ht="48" customHeight="1">
      <c r="A226" s="38"/>
      <c r="B226" s="38"/>
      <c r="C226" s="41">
        <v>160531</v>
      </c>
      <c r="D226" s="20" t="s">
        <v>101</v>
      </c>
      <c r="E226" s="8">
        <f>464535+20000</f>
        <v>484535</v>
      </c>
      <c r="F226" s="42"/>
      <c r="G226" s="5"/>
    </row>
    <row r="227" spans="1:7" s="3" customFormat="1" ht="31.5" customHeight="1">
      <c r="A227" s="38"/>
      <c r="B227" s="38"/>
      <c r="C227" s="41">
        <v>160532</v>
      </c>
      <c r="D227" s="20" t="s">
        <v>102</v>
      </c>
      <c r="E227" s="8">
        <f>138240+25000</f>
        <v>163240</v>
      </c>
      <c r="F227" s="42"/>
      <c r="G227" s="5"/>
    </row>
    <row r="228" spans="1:7" s="3" customFormat="1" ht="31.5" customHeight="1">
      <c r="A228" s="38"/>
      <c r="B228" s="38"/>
      <c r="C228" s="41">
        <v>160600</v>
      </c>
      <c r="D228" s="20" t="s">
        <v>103</v>
      </c>
      <c r="E228" s="10">
        <f>E229+E230+E231</f>
        <v>225500</v>
      </c>
      <c r="F228" s="42"/>
      <c r="G228" s="5"/>
    </row>
    <row r="229" spans="1:7" s="3" customFormat="1" ht="18" customHeight="1">
      <c r="A229" s="38"/>
      <c r="B229" s="38"/>
      <c r="C229" s="41">
        <v>160610</v>
      </c>
      <c r="D229" s="20" t="s">
        <v>104</v>
      </c>
      <c r="E229" s="8">
        <v>0</v>
      </c>
      <c r="F229" s="42"/>
      <c r="G229" s="5"/>
    </row>
    <row r="230" spans="1:7" s="3" customFormat="1" ht="17.25" customHeight="1">
      <c r="A230" s="38"/>
      <c r="B230" s="38"/>
      <c r="C230" s="41" t="s">
        <v>236</v>
      </c>
      <c r="D230" s="20" t="s">
        <v>237</v>
      </c>
      <c r="E230" s="8">
        <v>0</v>
      </c>
      <c r="F230" s="42"/>
      <c r="G230" s="5"/>
    </row>
    <row r="231" spans="1:7" s="3" customFormat="1" ht="17.25" customHeight="1">
      <c r="A231" s="38"/>
      <c r="B231" s="38"/>
      <c r="C231" s="41" t="s">
        <v>257</v>
      </c>
      <c r="D231" s="20" t="s">
        <v>258</v>
      </c>
      <c r="E231" s="8">
        <v>225500</v>
      </c>
      <c r="F231" s="42"/>
      <c r="G231" s="5"/>
    </row>
    <row r="232" spans="1:7" s="3" customFormat="1" ht="61.5" customHeight="1">
      <c r="A232" s="38"/>
      <c r="B232" s="38"/>
      <c r="C232" s="41">
        <v>160700</v>
      </c>
      <c r="D232" s="15" t="s">
        <v>346</v>
      </c>
      <c r="E232" s="10">
        <f>E233+E234</f>
        <v>116148</v>
      </c>
      <c r="F232" s="42"/>
      <c r="G232" s="5"/>
    </row>
    <row r="233" spans="1:7" s="3" customFormat="1" ht="63.75" customHeight="1">
      <c r="A233" s="38"/>
      <c r="B233" s="38"/>
      <c r="C233" s="41">
        <v>160710</v>
      </c>
      <c r="D233" s="20" t="s">
        <v>105</v>
      </c>
      <c r="E233" s="8">
        <v>112320</v>
      </c>
      <c r="F233" s="42"/>
      <c r="G233" s="5"/>
    </row>
    <row r="234" spans="1:7" s="3" customFormat="1" ht="29.25" customHeight="1">
      <c r="A234" s="38"/>
      <c r="B234" s="38"/>
      <c r="C234" s="41">
        <v>160730</v>
      </c>
      <c r="D234" s="20" t="s">
        <v>106</v>
      </c>
      <c r="E234" s="8">
        <v>3828</v>
      </c>
      <c r="F234" s="42"/>
      <c r="G234" s="5"/>
    </row>
    <row r="235" spans="1:7" s="3" customFormat="1" ht="15.75" customHeight="1">
      <c r="A235" s="38"/>
      <c r="B235" s="38"/>
      <c r="C235" s="41">
        <v>160800</v>
      </c>
      <c r="D235" s="20" t="s">
        <v>107</v>
      </c>
      <c r="E235" s="8">
        <f>E236+E237+E238</f>
        <v>5183540</v>
      </c>
      <c r="F235" s="42"/>
      <c r="G235" s="5"/>
    </row>
    <row r="236" spans="1:7" s="3" customFormat="1" ht="31.5" customHeight="1">
      <c r="A236" s="38"/>
      <c r="B236" s="38"/>
      <c r="C236" s="41">
        <v>160810</v>
      </c>
      <c r="D236" s="20" t="s">
        <v>108</v>
      </c>
      <c r="E236" s="8">
        <v>4751650</v>
      </c>
      <c r="F236" s="42"/>
      <c r="G236" s="5"/>
    </row>
    <row r="237" spans="1:7" s="3" customFormat="1" ht="31.5" customHeight="1">
      <c r="A237" s="38"/>
      <c r="B237" s="38"/>
      <c r="C237" s="41">
        <v>160820</v>
      </c>
      <c r="D237" s="20" t="s">
        <v>109</v>
      </c>
      <c r="E237" s="8">
        <v>0</v>
      </c>
      <c r="F237" s="42"/>
      <c r="G237" s="5"/>
    </row>
    <row r="238" spans="1:7" s="3" customFormat="1" ht="62.25" customHeight="1">
      <c r="A238" s="38"/>
      <c r="B238" s="38"/>
      <c r="C238" s="41">
        <v>160830</v>
      </c>
      <c r="D238" s="20" t="s">
        <v>110</v>
      </c>
      <c r="E238" s="8">
        <v>431890</v>
      </c>
      <c r="F238" s="42"/>
      <c r="G238" s="5"/>
    </row>
    <row r="239" spans="1:7" s="3" customFormat="1" ht="31.5" customHeight="1">
      <c r="A239" s="38"/>
      <c r="B239" s="38"/>
      <c r="C239" s="41" t="s">
        <v>215</v>
      </c>
      <c r="D239" s="20" t="s">
        <v>238</v>
      </c>
      <c r="E239" s="9">
        <f>E240+E241</f>
        <v>258371139</v>
      </c>
      <c r="F239" s="42"/>
      <c r="G239" s="5"/>
    </row>
    <row r="240" spans="1:7" s="3" customFormat="1" ht="45.75" customHeight="1">
      <c r="A240" s="38"/>
      <c r="B240" s="38"/>
      <c r="C240" s="41" t="s">
        <v>216</v>
      </c>
      <c r="D240" s="20" t="s">
        <v>239</v>
      </c>
      <c r="E240" s="8">
        <v>258328759</v>
      </c>
      <c r="F240" s="42"/>
      <c r="G240" s="5"/>
    </row>
    <row r="241" spans="1:7" s="3" customFormat="1" ht="31.5" customHeight="1">
      <c r="A241" s="38"/>
      <c r="B241" s="38"/>
      <c r="C241" s="41" t="s">
        <v>217</v>
      </c>
      <c r="D241" s="20" t="s">
        <v>240</v>
      </c>
      <c r="E241" s="8">
        <v>42380</v>
      </c>
      <c r="F241" s="42"/>
      <c r="G241" s="5"/>
    </row>
    <row r="242" spans="1:6" s="3" customFormat="1" ht="30.75" customHeight="1" hidden="1">
      <c r="A242" s="38"/>
      <c r="B242" s="38"/>
      <c r="C242" s="41"/>
      <c r="D242" s="20" t="s">
        <v>250</v>
      </c>
      <c r="E242" s="9"/>
      <c r="F242" s="4"/>
    </row>
    <row r="243" spans="1:6" s="3" customFormat="1" ht="16.5" customHeight="1">
      <c r="A243" s="38"/>
      <c r="B243" s="38"/>
      <c r="C243" s="41">
        <f>C244+C247</f>
        <v>240000</v>
      </c>
      <c r="D243" s="15" t="s">
        <v>248</v>
      </c>
      <c r="E243" s="8">
        <f>E244+E247</f>
        <v>525000</v>
      </c>
      <c r="F243" s="4"/>
    </row>
    <row r="244" spans="1:6" s="3" customFormat="1" ht="16.5" customHeight="1">
      <c r="A244" s="38"/>
      <c r="B244" s="38"/>
      <c r="C244" s="41" t="s">
        <v>220</v>
      </c>
      <c r="D244" s="15" t="s">
        <v>221</v>
      </c>
      <c r="E244" s="8">
        <f>E245</f>
        <v>525000</v>
      </c>
      <c r="F244" s="4"/>
    </row>
    <row r="245" spans="1:6" s="3" customFormat="1" ht="30.75" customHeight="1">
      <c r="A245" s="38"/>
      <c r="B245" s="38"/>
      <c r="C245" s="41">
        <v>240100</v>
      </c>
      <c r="D245" s="15" t="s">
        <v>211</v>
      </c>
      <c r="E245" s="8">
        <f>E246</f>
        <v>525000</v>
      </c>
      <c r="F245" s="4"/>
    </row>
    <row r="246" spans="1:6" s="3" customFormat="1" ht="47.25" customHeight="1">
      <c r="A246" s="38"/>
      <c r="B246" s="38"/>
      <c r="C246" s="39">
        <v>240120</v>
      </c>
      <c r="D246" s="15" t="s">
        <v>212</v>
      </c>
      <c r="E246" s="9">
        <f>1759905-135000-1099905</f>
        <v>525000</v>
      </c>
      <c r="F246" s="4"/>
    </row>
    <row r="247" spans="1:6" s="3" customFormat="1" ht="15.75" customHeight="1">
      <c r="A247" s="38"/>
      <c r="B247" s="38"/>
      <c r="C247" s="39"/>
      <c r="D247" s="15" t="s">
        <v>247</v>
      </c>
      <c r="E247" s="9">
        <v>0</v>
      </c>
      <c r="F247" s="4"/>
    </row>
    <row r="248" spans="1:6" s="3" customFormat="1" ht="18" customHeight="1">
      <c r="A248" s="38"/>
      <c r="B248" s="38"/>
      <c r="C248" s="18" t="s">
        <v>263</v>
      </c>
      <c r="D248" s="15" t="s">
        <v>264</v>
      </c>
      <c r="E248" s="9">
        <v>263964425</v>
      </c>
      <c r="F248" s="4"/>
    </row>
    <row r="249" spans="1:6" s="3" customFormat="1" ht="18" customHeight="1">
      <c r="A249" s="38"/>
      <c r="B249" s="38"/>
      <c r="C249" s="18" t="s">
        <v>265</v>
      </c>
      <c r="D249" s="15" t="s">
        <v>266</v>
      </c>
      <c r="E249" s="9">
        <f>87964425</f>
        <v>87964425</v>
      </c>
      <c r="F249" s="4"/>
    </row>
    <row r="250" spans="1:6" s="3" customFormat="1" ht="18" customHeight="1">
      <c r="A250" s="38"/>
      <c r="B250" s="38"/>
      <c r="C250" s="39" t="s">
        <v>213</v>
      </c>
      <c r="D250" s="15" t="s">
        <v>214</v>
      </c>
      <c r="E250" s="8">
        <f>E20+E59+E77+E119+E248</f>
        <v>2947321571</v>
      </c>
      <c r="F250" s="4"/>
    </row>
    <row r="251" spans="3:5" ht="15.75">
      <c r="C251" s="44"/>
      <c r="D251" s="47"/>
      <c r="E251" s="22"/>
    </row>
    <row r="252" spans="3:5" ht="15.75">
      <c r="C252" s="44"/>
      <c r="D252" s="47"/>
      <c r="E252" s="22"/>
    </row>
    <row r="253" spans="3:5" ht="8.25" customHeight="1">
      <c r="C253" s="44"/>
      <c r="D253" s="47"/>
      <c r="E253" s="22"/>
    </row>
    <row r="254" spans="3:16" s="45" customFormat="1" ht="6" customHeight="1">
      <c r="C254" s="46"/>
      <c r="D254" s="78"/>
      <c r="E254" s="4"/>
      <c r="F254" s="2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3:5" ht="15.75">
      <c r="C255" s="44"/>
      <c r="D255" s="78"/>
      <c r="E255" s="4"/>
    </row>
    <row r="256" spans="3:16" s="45" customFormat="1" ht="15.75">
      <c r="C256" s="46"/>
      <c r="D256" s="78"/>
      <c r="E256" s="4"/>
      <c r="F256" s="2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3:16" s="45" customFormat="1" ht="15.75">
      <c r="C257" s="46"/>
      <c r="D257" s="78"/>
      <c r="E257" s="67"/>
      <c r="F257" s="2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3:5" ht="15.75">
      <c r="C258" s="44"/>
      <c r="D258" s="79"/>
      <c r="E258" s="23"/>
    </row>
    <row r="259" spans="3:5" ht="15.75">
      <c r="C259" s="44"/>
      <c r="D259" s="48"/>
      <c r="E259" s="23"/>
    </row>
    <row r="260" spans="4:5" ht="15.75">
      <c r="D260" s="48"/>
      <c r="E260" s="23"/>
    </row>
    <row r="261" spans="3:5" ht="15.75">
      <c r="C261" s="44"/>
      <c r="D261" s="48"/>
      <c r="E261" s="23"/>
    </row>
    <row r="262" spans="4:5" ht="15.75">
      <c r="D262" s="48"/>
      <c r="E262" s="23"/>
    </row>
    <row r="263" spans="3:5" ht="15.75">
      <c r="C263" s="44"/>
      <c r="D263" s="48"/>
      <c r="E263" s="23"/>
    </row>
    <row r="264" spans="4:5" ht="15.75">
      <c r="D264" s="48"/>
      <c r="E264" s="23"/>
    </row>
    <row r="265" spans="4:5" ht="15.75">
      <c r="D265" s="48"/>
      <c r="E265" s="23"/>
    </row>
    <row r="266" spans="3:5" ht="0.75" customHeight="1">
      <c r="C266" s="44"/>
      <c r="E266" s="24"/>
    </row>
    <row r="267" ht="15.75" hidden="1"/>
    <row r="268" ht="15.75" hidden="1"/>
    <row r="269" ht="15.75">
      <c r="D269" s="48"/>
    </row>
  </sheetData>
  <sheetProtection/>
  <mergeCells count="18">
    <mergeCell ref="A18:B18"/>
    <mergeCell ref="C18:C19"/>
    <mergeCell ref="D18:D19"/>
    <mergeCell ref="E18:E19"/>
    <mergeCell ref="D10:E10"/>
    <mergeCell ref="D11:E11"/>
    <mergeCell ref="D12:E12"/>
    <mergeCell ref="D13:E13"/>
    <mergeCell ref="D14:E14"/>
    <mergeCell ref="A16:E17"/>
    <mergeCell ref="D7:E7"/>
    <mergeCell ref="D8:E8"/>
    <mergeCell ref="D1:E1"/>
    <mergeCell ref="D2:E2"/>
    <mergeCell ref="D3:E3"/>
    <mergeCell ref="D4:E4"/>
    <mergeCell ref="D5:E5"/>
    <mergeCell ref="D6:E6"/>
  </mergeCells>
  <printOptions/>
  <pageMargins left="1.1811023622047245" right="0.3937007874015748" top="0.6692913385826772" bottom="0.7874015748031497" header="0.31496062992125984" footer="0.31496062992125984"/>
  <pageSetup firstPageNumber="7" useFirstPageNumber="1" horizontalDpi="600" verticalDpi="600" orientation="portrait" paperSize="9" scale="90" r:id="rId1"/>
  <headerFooter>
    <oddHeader>&amp;C&amp;P</oddHeader>
  </headerFooter>
  <colBreaks count="1" manualBreakCount="1">
    <brk id="5" max="2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6.28125" style="50" customWidth="1"/>
    <col min="2" max="2" width="60.421875" style="60" customWidth="1"/>
    <col min="3" max="3" width="15.7109375" style="51" customWidth="1"/>
    <col min="4" max="4" width="8.8515625" style="51" customWidth="1"/>
    <col min="5" max="5" width="11.7109375" style="51" bestFit="1" customWidth="1"/>
    <col min="6" max="16384" width="8.8515625" style="51" customWidth="1"/>
  </cols>
  <sheetData>
    <row r="1" spans="2:3" ht="15.75">
      <c r="B1" s="89" t="s">
        <v>289</v>
      </c>
      <c r="C1" s="89"/>
    </row>
    <row r="2" spans="2:3" ht="15.75">
      <c r="B2" s="90" t="s">
        <v>279</v>
      </c>
      <c r="C2" s="90"/>
    </row>
    <row r="3" spans="2:3" ht="15.75">
      <c r="B3" s="91" t="s">
        <v>280</v>
      </c>
      <c r="C3" s="91"/>
    </row>
    <row r="4" spans="2:3" ht="15.75">
      <c r="B4" s="92" t="s">
        <v>281</v>
      </c>
      <c r="C4" s="92"/>
    </row>
    <row r="5" spans="2:3" ht="15.75">
      <c r="B5" s="89" t="s">
        <v>282</v>
      </c>
      <c r="C5" s="89"/>
    </row>
    <row r="6" spans="2:3" ht="15.75">
      <c r="B6" s="89" t="s">
        <v>283</v>
      </c>
      <c r="C6" s="89"/>
    </row>
    <row r="7" spans="2:3" ht="15.75">
      <c r="B7" s="89" t="s">
        <v>267</v>
      </c>
      <c r="C7" s="89"/>
    </row>
    <row r="8" spans="2:3" ht="15.75">
      <c r="B8" s="97" t="s">
        <v>270</v>
      </c>
      <c r="C8" s="97"/>
    </row>
    <row r="9" spans="2:3" ht="9" customHeight="1">
      <c r="B9" s="62"/>
      <c r="C9" s="62"/>
    </row>
    <row r="10" spans="2:3" ht="15.75">
      <c r="B10" s="98" t="s">
        <v>290</v>
      </c>
      <c r="C10" s="98"/>
    </row>
    <row r="11" spans="2:3" ht="15.75">
      <c r="B11" s="98" t="s">
        <v>284</v>
      </c>
      <c r="C11" s="98"/>
    </row>
    <row r="12" spans="2:3" ht="15.75" customHeight="1">
      <c r="B12" s="99" t="s">
        <v>268</v>
      </c>
      <c r="C12" s="99"/>
    </row>
    <row r="13" spans="2:3" ht="15.75" customHeight="1">
      <c r="B13" s="97" t="s">
        <v>269</v>
      </c>
      <c r="C13" s="97"/>
    </row>
    <row r="14" spans="2:3" ht="15.75" customHeight="1">
      <c r="B14" s="97" t="s">
        <v>270</v>
      </c>
      <c r="C14" s="97"/>
    </row>
    <row r="15" spans="1:2" ht="15.75">
      <c r="A15" s="52"/>
      <c r="B15" s="53"/>
    </row>
    <row r="16" spans="1:3" ht="56.25" customHeight="1">
      <c r="A16" s="104" t="s">
        <v>271</v>
      </c>
      <c r="B16" s="104"/>
      <c r="C16" s="104"/>
    </row>
    <row r="17" spans="1:3" ht="15.75">
      <c r="A17" s="54"/>
      <c r="B17" s="55"/>
      <c r="C17" s="56" t="s">
        <v>272</v>
      </c>
    </row>
    <row r="18" spans="1:3" ht="41.25" customHeight="1">
      <c r="A18" s="57" t="s">
        <v>111</v>
      </c>
      <c r="B18" s="57" t="s">
        <v>273</v>
      </c>
      <c r="C18" s="65" t="s">
        <v>278</v>
      </c>
    </row>
    <row r="19" spans="1:3" ht="24" customHeight="1">
      <c r="A19" s="58" t="s">
        <v>274</v>
      </c>
      <c r="B19" s="59" t="s">
        <v>275</v>
      </c>
      <c r="C19" s="63">
        <v>851189442</v>
      </c>
    </row>
    <row r="20" spans="1:3" ht="21.75" customHeight="1">
      <c r="A20" s="58"/>
      <c r="B20" s="59" t="s">
        <v>276</v>
      </c>
      <c r="C20" s="63">
        <v>851189442</v>
      </c>
    </row>
    <row r="22" ht="15.75">
      <c r="C22" s="61"/>
    </row>
  </sheetData>
  <sheetProtection/>
  <mergeCells count="14">
    <mergeCell ref="B10:C10"/>
    <mergeCell ref="B13:C13"/>
    <mergeCell ref="B11:C11"/>
    <mergeCell ref="B12:C12"/>
    <mergeCell ref="B14:C14"/>
    <mergeCell ref="A16:C16"/>
    <mergeCell ref="B7:C7"/>
    <mergeCell ref="B8:C8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rstPageNumber="19" useFirstPageNumber="1" horizontalDpi="600" verticalDpi="600" orientation="portrait" paperSize="9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SheetLayoutView="100" zoomScalePageLayoutView="0" workbookViewId="0" topLeftCell="A10">
      <selection activeCell="L16" sqref="L16"/>
    </sheetView>
  </sheetViews>
  <sheetFormatPr defaultColWidth="9.140625" defaultRowHeight="15"/>
  <cols>
    <col min="1" max="1" width="4.140625" style="0" customWidth="1"/>
    <col min="2" max="2" width="10.140625" style="0" customWidth="1"/>
    <col min="3" max="3" width="55.28125" style="0" customWidth="1"/>
    <col min="4" max="4" width="15.57421875" style="0" customWidth="1"/>
  </cols>
  <sheetData>
    <row r="1" spans="2:4" ht="15.75">
      <c r="B1" s="50"/>
      <c r="C1" s="89" t="s">
        <v>296</v>
      </c>
      <c r="D1" s="89"/>
    </row>
    <row r="2" spans="2:4" ht="15.75">
      <c r="B2" s="50"/>
      <c r="C2" s="90" t="s">
        <v>279</v>
      </c>
      <c r="D2" s="90"/>
    </row>
    <row r="3" spans="2:4" ht="15.75">
      <c r="B3" s="50"/>
      <c r="C3" s="91" t="s">
        <v>280</v>
      </c>
      <c r="D3" s="91"/>
    </row>
    <row r="4" spans="2:4" ht="15.75">
      <c r="B4" s="50"/>
      <c r="C4" s="92" t="s">
        <v>281</v>
      </c>
      <c r="D4" s="92"/>
    </row>
    <row r="5" spans="2:4" ht="15.75">
      <c r="B5" s="50"/>
      <c r="C5" s="89" t="s">
        <v>282</v>
      </c>
      <c r="D5" s="89"/>
    </row>
    <row r="6" spans="2:4" ht="15.75">
      <c r="B6" s="50"/>
      <c r="C6" s="89" t="s">
        <v>283</v>
      </c>
      <c r="D6" s="89"/>
    </row>
    <row r="7" spans="2:4" ht="15.75">
      <c r="B7" s="50"/>
      <c r="C7" s="89" t="s">
        <v>267</v>
      </c>
      <c r="D7" s="89"/>
    </row>
    <row r="8" spans="2:4" ht="15.75">
      <c r="B8" s="50"/>
      <c r="C8" s="97" t="s">
        <v>270</v>
      </c>
      <c r="D8" s="97"/>
    </row>
    <row r="9" spans="2:4" ht="11.25" customHeight="1">
      <c r="B9" s="50"/>
      <c r="C9" s="62"/>
      <c r="D9" s="62"/>
    </row>
    <row r="10" spans="2:4" ht="15.75">
      <c r="B10" s="50"/>
      <c r="C10" s="98" t="s">
        <v>297</v>
      </c>
      <c r="D10" s="98"/>
    </row>
    <row r="11" spans="2:4" ht="15.75">
      <c r="B11" s="50"/>
      <c r="C11" s="98" t="s">
        <v>284</v>
      </c>
      <c r="D11" s="98"/>
    </row>
    <row r="12" spans="2:4" ht="15.75">
      <c r="B12" s="50"/>
      <c r="C12" s="99" t="s">
        <v>268</v>
      </c>
      <c r="D12" s="99"/>
    </row>
    <row r="13" spans="2:4" ht="15.75">
      <c r="B13" s="50"/>
      <c r="C13" s="97" t="s">
        <v>269</v>
      </c>
      <c r="D13" s="97"/>
    </row>
    <row r="14" spans="2:4" ht="15.75">
      <c r="B14" s="50"/>
      <c r="C14" s="97" t="s">
        <v>270</v>
      </c>
      <c r="D14" s="97"/>
    </row>
    <row r="15" ht="10.5" customHeight="1"/>
    <row r="16" spans="2:5" ht="30" customHeight="1">
      <c r="B16" s="106" t="s">
        <v>298</v>
      </c>
      <c r="C16" s="106"/>
      <c r="D16" s="106"/>
      <c r="E16" s="85"/>
    </row>
    <row r="17" spans="2:5" ht="15.75">
      <c r="B17" s="80"/>
      <c r="C17" s="80"/>
      <c r="D17" s="80"/>
      <c r="E17" s="81"/>
    </row>
    <row r="18" spans="2:5" ht="15">
      <c r="B18" s="105" t="s">
        <v>299</v>
      </c>
      <c r="C18" s="105" t="s">
        <v>300</v>
      </c>
      <c r="D18" s="102" t="s">
        <v>278</v>
      </c>
      <c r="E18" s="95"/>
    </row>
    <row r="19" spans="2:5" ht="15">
      <c r="B19" s="105"/>
      <c r="C19" s="105"/>
      <c r="D19" s="102"/>
      <c r="E19" s="95"/>
    </row>
    <row r="20" spans="2:5" ht="18.75" customHeight="1">
      <c r="B20" s="82"/>
      <c r="C20" s="83" t="s">
        <v>301</v>
      </c>
      <c r="D20" s="87">
        <v>61200000</v>
      </c>
      <c r="E20" s="86"/>
    </row>
    <row r="21" spans="2:5" ht="18.75" customHeight="1">
      <c r="B21" s="82"/>
      <c r="C21" s="83" t="s">
        <v>22</v>
      </c>
      <c r="D21" s="87">
        <v>30228890</v>
      </c>
      <c r="E21" s="86"/>
    </row>
    <row r="22" spans="2:5" ht="31.5">
      <c r="B22" s="82"/>
      <c r="C22" s="83" t="s">
        <v>302</v>
      </c>
      <c r="D22" s="87">
        <v>12802824</v>
      </c>
      <c r="E22" s="86"/>
    </row>
    <row r="23" spans="2:5" ht="31.5">
      <c r="B23" s="82"/>
      <c r="C23" s="83" t="s">
        <v>303</v>
      </c>
      <c r="D23" s="87">
        <v>36154248</v>
      </c>
      <c r="E23" s="86"/>
    </row>
    <row r="24" spans="2:5" ht="31.5">
      <c r="B24" s="82"/>
      <c r="C24" s="83" t="s">
        <v>304</v>
      </c>
      <c r="D24" s="87">
        <v>224458</v>
      </c>
      <c r="E24" s="86"/>
    </row>
    <row r="25" spans="2:5" ht="18.75" customHeight="1">
      <c r="B25" s="82"/>
      <c r="C25" s="83" t="s">
        <v>305</v>
      </c>
      <c r="D25" s="87">
        <v>490093</v>
      </c>
      <c r="E25" s="86"/>
    </row>
    <row r="26" spans="2:5" ht="31.5">
      <c r="B26" s="82"/>
      <c r="C26" s="83" t="s">
        <v>306</v>
      </c>
      <c r="D26" s="87">
        <v>107625</v>
      </c>
      <c r="E26" s="86"/>
    </row>
    <row r="27" spans="2:5" ht="31.5">
      <c r="B27" s="88">
        <v>151100</v>
      </c>
      <c r="C27" s="83" t="s">
        <v>2</v>
      </c>
      <c r="D27" s="84">
        <f>SUM(D20:D26)</f>
        <v>141208138</v>
      </c>
      <c r="E27" s="86"/>
    </row>
  </sheetData>
  <sheetProtection/>
  <mergeCells count="18">
    <mergeCell ref="C1:D1"/>
    <mergeCell ref="C2:D2"/>
    <mergeCell ref="C3:D3"/>
    <mergeCell ref="C4:D4"/>
    <mergeCell ref="C5:D5"/>
    <mergeCell ref="C6:D6"/>
    <mergeCell ref="C7:D7"/>
    <mergeCell ref="C8:D8"/>
    <mergeCell ref="C10:D10"/>
    <mergeCell ref="C11:D11"/>
    <mergeCell ref="C12:D12"/>
    <mergeCell ref="C13:D13"/>
    <mergeCell ref="C14:D14"/>
    <mergeCell ref="B18:B19"/>
    <mergeCell ref="C18:C19"/>
    <mergeCell ref="D18:D19"/>
    <mergeCell ref="E18:E19"/>
    <mergeCell ref="B16:D16"/>
  </mergeCells>
  <printOptions/>
  <pageMargins left="1.1811023622047245" right="0.3937007874015748" top="0.4724409448818898" bottom="0.7874015748031497" header="0.31496062992125984" footer="0.31496062992125984"/>
  <pageSetup firstPageNumber="20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2018-05-21T14:03:49Z</dcterms:modified>
  <cp:category/>
  <cp:version/>
  <cp:contentType/>
  <cp:contentStatus/>
</cp:coreProperties>
</file>