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585" windowWidth="18945" windowHeight="11010" activeTab="0"/>
  </bookViews>
  <sheets>
    <sheet name="6.1 измененное" sheetId="1" r:id="rId1"/>
    <sheet name="Сравнительная" sheetId="2" r:id="rId2"/>
  </sheets>
  <definedNames>
    <definedName name="_xlnm.Print_Titles" localSheetId="0">'6.1 измененное'!$18:$19</definedName>
    <definedName name="_xlnm.Print_Titles" localSheetId="1">'Сравнительная'!$7:$8</definedName>
  </definedNames>
  <calcPr fullCalcOnLoad="1"/>
</workbook>
</file>

<file path=xl/sharedStrings.xml><?xml version="1.0" encoding="utf-8"?>
<sst xmlns="http://schemas.openxmlformats.org/spreadsheetml/2006/main" count="360" uniqueCount="151">
  <si>
    <t>№ п/п</t>
  </si>
  <si>
    <t>Статьи расходов</t>
  </si>
  <si>
    <t>РАСХОДЫ,  в т.ч.:</t>
  </si>
  <si>
    <t xml:space="preserve"> </t>
  </si>
  <si>
    <t>1.</t>
  </si>
  <si>
    <t>2.</t>
  </si>
  <si>
    <t>Ремонт дорог и дорожный сервис:</t>
  </si>
  <si>
    <t>КАПИТАЛЬНЫЙ   РЕМОНТ</t>
  </si>
  <si>
    <t>Магистральные автодороги</t>
  </si>
  <si>
    <t>СРЕДНИЙ  РЕМОНТ</t>
  </si>
  <si>
    <t>а)</t>
  </si>
  <si>
    <t>Поверхностная обработка с устранением неровностей</t>
  </si>
  <si>
    <t>Республиканские автодороги</t>
  </si>
  <si>
    <t>Местные автодороги</t>
  </si>
  <si>
    <t>б)</t>
  </si>
  <si>
    <t>Ремонт асфальтобетонных покрытий</t>
  </si>
  <si>
    <t>в)</t>
  </si>
  <si>
    <t>Ремонт гравийных и щебеночных покрытий</t>
  </si>
  <si>
    <t>Григориополь-Карманово-гр. Украины (выборочно)</t>
  </si>
  <si>
    <t>Буторы-Виноградное-Малаешты-Красногорка (выборочно)</t>
  </si>
  <si>
    <t>г)</t>
  </si>
  <si>
    <t>Искусственные сооружения</t>
  </si>
  <si>
    <t>д)</t>
  </si>
  <si>
    <t>Работы по обеспечению безопасности дорожного движения</t>
  </si>
  <si>
    <t>1)</t>
  </si>
  <si>
    <t>2)</t>
  </si>
  <si>
    <t>Проектные работы</t>
  </si>
  <si>
    <t>3.</t>
  </si>
  <si>
    <t>4.</t>
  </si>
  <si>
    <t>5.</t>
  </si>
  <si>
    <t>6.</t>
  </si>
  <si>
    <t>Объемы работ, кв.м</t>
  </si>
  <si>
    <t>Организация и функционирование уличного освещения</t>
  </si>
  <si>
    <t>Строительство, реконструкция автодорог</t>
  </si>
  <si>
    <t>7.</t>
  </si>
  <si>
    <t>Ремонт тротуаров</t>
  </si>
  <si>
    <t>3)</t>
  </si>
  <si>
    <t>Укрепление обочин</t>
  </si>
  <si>
    <t>Текущий ремонт и содержание дорог общего пользования</t>
  </si>
  <si>
    <t>8.</t>
  </si>
  <si>
    <t>Развитие производственных баз</t>
  </si>
  <si>
    <t>Резерв на ликвидацию аварийных ситуаций</t>
  </si>
  <si>
    <t xml:space="preserve">развития  дорожной отрасли по автомобильным дорогам  общего пользования, </t>
  </si>
  <si>
    <t>ДОХОДЫ, в т.ч.:</t>
  </si>
  <si>
    <t>находящимся в государственной собственности,  на 2018 год</t>
  </si>
  <si>
    <t xml:space="preserve">(Тирасполь-Незавертайловка)-Суклея (устройство цементобетонного покрытия) </t>
  </si>
  <si>
    <t>Владимировка-Никольское (выборочно)</t>
  </si>
  <si>
    <t>Тирасполь-Незавертайловка (по с. Красное)</t>
  </si>
  <si>
    <t>Техническое перевооружение и модернизация</t>
  </si>
  <si>
    <t>Н.Лунга-Боска</t>
  </si>
  <si>
    <t>Ивановка-Кодыма</t>
  </si>
  <si>
    <t>4)</t>
  </si>
  <si>
    <t>Обстановка пути</t>
  </si>
  <si>
    <t>Тирасполь-Бендеры (по с. Парканы) устройство ограждения</t>
  </si>
  <si>
    <t>в том числе по районам,   руб.</t>
  </si>
  <si>
    <t>ИТОГО по автомобильным дорогам гос.собственности,  руб.</t>
  </si>
  <si>
    <t xml:space="preserve">Дубоссарский ДЭУ (а/д Тирасполь - Каменка, в т.ч. обход г.Дубоссары),  а/д Волгоград - Кишинев </t>
  </si>
  <si>
    <t>Григориопольский ДЭУ(с.Ташлык, г.Григориополь)</t>
  </si>
  <si>
    <t>Программа</t>
  </si>
  <si>
    <t>к Закону Приднестровской Молдавской Республики</t>
  </si>
  <si>
    <r>
      <t xml:space="preserve">Разметка проезжей части </t>
    </r>
    <r>
      <rPr>
        <i/>
        <sz val="12"/>
        <rFont val="Times New Roman"/>
        <family val="1"/>
      </rPr>
      <t>(км линии)</t>
    </r>
  </si>
  <si>
    <t>Григориопольский район и                      г. Григориополь</t>
  </si>
  <si>
    <t>Дубоссарский район и                   г. Дубоссары</t>
  </si>
  <si>
    <t>Рыбницкий район и                      г. Рыбница</t>
  </si>
  <si>
    <t>Каменский район и                     г. Каменка</t>
  </si>
  <si>
    <t>Субсидии республиканского бюджета на 2018 год</t>
  </si>
  <si>
    <t>ВСЕГО ДОХОДОВ</t>
  </si>
  <si>
    <t>Каменка-Кузьмин-гр.Украины, км 4 (перевод гравийного покрытия в цементобетонное)</t>
  </si>
  <si>
    <t>Рашково-В.Адынкэ-Константиновка, км 1 (перевод гравийного покрытия в цементобетонное)</t>
  </si>
  <si>
    <t>(Каменка-Кузьмин-гр.Украины)-Окница-гр.Украины, км 5 (перевод гравийного покрытия в цементобетонное)</t>
  </si>
  <si>
    <t>Тирасполь-Каменка, км 49-50</t>
  </si>
  <si>
    <t>Тирасполь-Каменка, км 150-168 (выборочно)</t>
  </si>
  <si>
    <t>Рыбница-Броштяны-гр. Украины, км 0-34 (выборочно)</t>
  </si>
  <si>
    <t xml:space="preserve">Каменка-Кузьмин-гр.Украины, км 1-2 </t>
  </si>
  <si>
    <t>Каменка-Хрустовая-гр.Украины, км 4-11 (выборочно)</t>
  </si>
  <si>
    <t>(Тирасполь-Каменка)-Жура-Бутучаны, по с.Жура</t>
  </si>
  <si>
    <t>Рыбница-Андреевка, км 0-2</t>
  </si>
  <si>
    <t>(Рыбница-Броштяны-гр.Украины)-Ержово, км 3</t>
  </si>
  <si>
    <t>Н.Лунга-Боска, км 0-11+500 (выборочно)</t>
  </si>
  <si>
    <t>Дубоссары-Кочиеры-Роги, км 9-13+600 (выборочно)</t>
  </si>
  <si>
    <t>Тирасполь-Каменка, км 167 (устройство пешеходной дорожки на мосту)</t>
  </si>
  <si>
    <t>Тирасполь -Каменка, км 30-32, по с. Ташлык</t>
  </si>
  <si>
    <t>Тирасполь -Каменка, км 123-128, по с. Ержово</t>
  </si>
  <si>
    <t>Тирасполь -Каменка, км 165-168 (выборочно)</t>
  </si>
  <si>
    <t xml:space="preserve">Каменка-Хрустовая-гр.Украины, км 0-1 </t>
  </si>
  <si>
    <t>в т.ч. Слободзейское ДЭСУ (г. Слободзея, с. Карагаш,                                       с. Суклея, с. Глиное, с. Коротное, пос. Первомайск,                                    с. Парканы, с. Малаешты)</t>
  </si>
  <si>
    <t xml:space="preserve">ВСЕГО РАСХОДОВ </t>
  </si>
  <si>
    <t>Слободзейский район и                 г.Слободзея</t>
  </si>
  <si>
    <t>Тирасполь-Незавертайловка (по с. Суклея, ул. Гагарина)</t>
  </si>
  <si>
    <t>Тирасполь-Каменка, км 44+000- 44+500, перепланировка профиля покрытия и устройство водоотвода</t>
  </si>
  <si>
    <t>На новые объекты по устройству уличного освещения в пределах населенных пунктов</t>
  </si>
  <si>
    <t>"О республиканском бюджете на 2018 год"</t>
  </si>
  <si>
    <t>Текущая редакция</t>
  </si>
  <si>
    <t>Предлагаемая редакция</t>
  </si>
  <si>
    <t>Отклонения</t>
  </si>
  <si>
    <t>Переходящие остатки по состоянию на 01.01.2018 года</t>
  </si>
  <si>
    <t>9.</t>
  </si>
  <si>
    <t>Погашение кредиторской задолженности</t>
  </si>
  <si>
    <t>Рыбницкое ДЭСУ: Газификация асфальтобетонного завода</t>
  </si>
  <si>
    <t>Слободзейское ДЭСУ: модернизация  асфальтобетонного завода</t>
  </si>
  <si>
    <t>Григориопольский ДЭУ:Содержание дорог общего пользования - доп.соглаш.№1от 2.08.2017г. к договору № 6/ПР от 25 мая 2017г. рег. № 87от 14. 08.2017г.</t>
  </si>
  <si>
    <t>Рыбницкое ДЭСУ:Текущий ремонт и содержание автомобльных дорог общего пользования,     №1  от 07.08.2017г. рег.№ 73 от 15.08.2017г.</t>
  </si>
  <si>
    <t>Н.Лунга-Боска км 1-2 ( перевод гравийно-щебеночного покрытия в цементобетонное)</t>
  </si>
  <si>
    <t>Дубоссарский ДЭУ: устройство сварочного бокса, ремонт кровли</t>
  </si>
  <si>
    <t>Слободзейское ДЭСУ: Шнекороторная снегоуборочная машина</t>
  </si>
  <si>
    <t>Каменское ДСЭУ: Буровая машина</t>
  </si>
  <si>
    <t xml:space="preserve"> Приднестровской Молдавской Республики</t>
  </si>
  <si>
    <t>"О внесении изменений в Закон</t>
  </si>
  <si>
    <t>"Приложение № 6.1</t>
  </si>
  <si>
    <t>Тирасполь-Незавертайловка (по пос. Красное)</t>
  </si>
  <si>
    <t>Слободзейское ДЭСУ: комплект пескоразбрасывающего оборудования (2 шт.)</t>
  </si>
  <si>
    <t>Изменить с. Красное на пос. Красное</t>
  </si>
  <si>
    <t>Добавить: Слободзейское ДЭСУ: комплект пескоразбрасывающего оборудования (2 шт.)</t>
  </si>
  <si>
    <t>Каменка - Красный Октябрь, км 0 - 2</t>
  </si>
  <si>
    <t>Каменка-Хрустовая-гр.Украины, км 0-1 (ремонт подпорной стенки)</t>
  </si>
  <si>
    <t>Каменское ДСЭУ: Приобретение механизмов и оборудования</t>
  </si>
  <si>
    <t>Изменить "Каменское ДСЭУ: Буровая машина" на "Каменское ДСЭУ: Приобретение механизмов и оборудования"</t>
  </si>
  <si>
    <t>Изменить "Каменка-Хрустовая-гр.Украины, км 0-1" на "Каменка-Хрустовая-гр.Украины, км 0-1 (ремонт подпорной стенки)"</t>
  </si>
  <si>
    <t>Исключить "Каменка-Кузьмин-гр.Украины, км 4 (перевод гравийного покрытия в цементобетонное)"</t>
  </si>
  <si>
    <t>Исключить "Рашково-В.Адынкэ-Константиновка, км 1 (перевод гравийного покрытия в цементобетонное)"</t>
  </si>
  <si>
    <t>Исключить  "(Каменка-Кузьмин-гр.Украины)-Окница-гр.Украины, км 5 (перевод гравийного покрытия в цементобетонное)"</t>
  </si>
  <si>
    <t>Исключить  "Каменка-Кузьмин-гр.Украины, км 1-2 "</t>
  </si>
  <si>
    <t>Исключить  "Каменка-Хрустовая-гр.Украины, км 4-11 (выборочно)"</t>
  </si>
  <si>
    <t>Исключить  "(Рыбница-Броштяны-гр.Украины)-Ержово, км 3"</t>
  </si>
  <si>
    <t>Исключить  "Ивановка-Кодыма"</t>
  </si>
  <si>
    <t>Исключить Слободзейское ДЭСУ: модернизация  асфальтобетонного завода</t>
  </si>
  <si>
    <t>Исключить Дубоссарский ДЭУ: устройство сварочного бокса, ремонт кровли</t>
  </si>
  <si>
    <t>Сравнительная таблица к "Программе</t>
  </si>
  <si>
    <t>находящимся в государственной собственности,  на 2018 год"</t>
  </si>
  <si>
    <t>Слободзейский район и                 г. Слободзея</t>
  </si>
  <si>
    <t>Объемы работ, кв. м</t>
  </si>
  <si>
    <t>Приложение № 2</t>
  </si>
  <si>
    <t>ИТОГО по автомобильным дорогам госсобственности,  руб.</t>
  </si>
  <si>
    <t xml:space="preserve">Тирасполь-Незавертайловка-Суклея (устройство цементобетонного покрытия) </t>
  </si>
  <si>
    <t>Н.Лунга-Боска, км 1-2 ( перевод гравийно-щебеночного покрытия в цементобетонное)</t>
  </si>
  <si>
    <t>поверхностная обработка с устранением неровностей</t>
  </si>
  <si>
    <t>ремонт асфальтобетонных покрытий</t>
  </si>
  <si>
    <t>Тирасполь-Каменка-Жура-Бутучаны, по с.Жура</t>
  </si>
  <si>
    <t>ремонт гравийных и щебеночных покрытий</t>
  </si>
  <si>
    <t>искусственные сооружения</t>
  </si>
  <si>
    <t>работы по обеспечению безопасности дорожного движения</t>
  </si>
  <si>
    <r>
      <t xml:space="preserve">разметка проезжей части </t>
    </r>
    <r>
      <rPr>
        <i/>
        <sz val="12"/>
        <rFont val="Times New Roman"/>
        <family val="1"/>
      </rPr>
      <t>(км линии)</t>
    </r>
  </si>
  <si>
    <t>ремонт тротуаров</t>
  </si>
  <si>
    <t>укрепление обочин</t>
  </si>
  <si>
    <t>обстановка пути</t>
  </si>
  <si>
    <t>Тирасполь-Бендеры (по с. Парканы), устройство ограждения</t>
  </si>
  <si>
    <t>Рыбницкое ДЭСУ: газификация асфальтобетонного завода</t>
  </si>
  <si>
    <t>Слободзейское ДЭСУ: шнекороторная снегоуборочная машина</t>
  </si>
  <si>
    <t>Каменское ДСЭУ: приобретение механизмов и оборудования</t>
  </si>
  <si>
    <t>Григориопольский ДЭУ: содержание дорог общего пользования - доп. соглаш. №1от 02.08.2017 г. к договору № 6/ПР от 25 мая 2017 г. рег. № 87 от 14. 08.2017 г.</t>
  </si>
  <si>
    <t>Рыбницкое ДЭСУ: текущий ремонт и содержание автомобльных дорог общего пользования,     №1  от 07.08.2017 г., рег.№ 73 от 15.08.2017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</si>
</sst>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#,##0.000"/>
    <numFmt numFmtId="173" formatCode="#,##0.0"/>
  </numFmts>
  <fonts count="33">
    <font>
      <sz val="10"/>
      <name val="Arial Cyr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7">
    <xf numFmtId="0" fontId="0" fillId="0" borderId="0" xfId="0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 vertical="top" wrapText="1"/>
    </xf>
    <xf numFmtId="172" fontId="5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 vertical="center" wrapText="1"/>
    </xf>
    <xf numFmtId="172" fontId="6" fillId="0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72" fontId="5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172" fontId="12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173" fontId="7" fillId="0" borderId="11" xfId="0" applyNumberFormat="1" applyFont="1" applyFill="1" applyBorder="1" applyAlignment="1">
      <alignment horizontal="right" vertical="center" wrapText="1"/>
    </xf>
    <xf numFmtId="173" fontId="3" fillId="0" borderId="11" xfId="0" applyNumberFormat="1" applyFont="1" applyFill="1" applyBorder="1" applyAlignment="1">
      <alignment horizontal="right" vertical="center" wrapText="1"/>
    </xf>
    <xf numFmtId="173" fontId="5" fillId="0" borderId="11" xfId="0" applyNumberFormat="1" applyFont="1" applyFill="1" applyBorder="1" applyAlignment="1">
      <alignment horizontal="right" vertical="center" wrapText="1"/>
    </xf>
    <xf numFmtId="173" fontId="5" fillId="0" borderId="11" xfId="0" applyNumberFormat="1" applyFont="1" applyFill="1" applyBorder="1" applyAlignment="1">
      <alignment horizontal="right" vertical="center" wrapText="1" indent="3"/>
    </xf>
    <xf numFmtId="3" fontId="5" fillId="0" borderId="11" xfId="0" applyNumberFormat="1" applyFont="1" applyFill="1" applyBorder="1" applyAlignment="1">
      <alignment horizontal="left" vertical="top" wrapText="1"/>
    </xf>
    <xf numFmtId="3" fontId="7" fillId="0" borderId="11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17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1" fontId="10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 vertical="top" wrapText="1"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vertical="top" wrapText="1"/>
    </xf>
    <xf numFmtId="3" fontId="8" fillId="0" borderId="11" xfId="0" applyNumberFormat="1" applyFont="1" applyFill="1" applyBorder="1" applyAlignment="1">
      <alignment horizontal="left" vertical="top" wrapText="1"/>
    </xf>
    <xf numFmtId="3" fontId="8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left" vertical="top" wrapText="1"/>
    </xf>
    <xf numFmtId="3" fontId="9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left" vertical="center" wrapText="1"/>
    </xf>
    <xf numFmtId="172" fontId="9" fillId="0" borderId="11" xfId="0" applyNumberFormat="1" applyFont="1" applyFill="1" applyBorder="1" applyAlignment="1">
      <alignment horizontal="right" vertical="center"/>
    </xf>
    <xf numFmtId="172" fontId="9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5" fillId="4" borderId="11" xfId="0" applyNumberFormat="1" applyFont="1" applyFill="1" applyBorder="1" applyAlignment="1">
      <alignment horizontal="right" vertical="center" wrapText="1"/>
    </xf>
    <xf numFmtId="49" fontId="5" fillId="4" borderId="11" xfId="0" applyNumberFormat="1" applyFont="1" applyFill="1" applyBorder="1" applyAlignment="1">
      <alignment horizontal="left" vertical="center" wrapText="1"/>
    </xf>
    <xf numFmtId="173" fontId="7" fillId="4" borderId="11" xfId="0" applyNumberFormat="1" applyFont="1" applyFill="1" applyBorder="1" applyAlignment="1">
      <alignment horizontal="right" vertical="center" wrapText="1"/>
    </xf>
    <xf numFmtId="3" fontId="5" fillId="4" borderId="11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vertical="center"/>
    </xf>
    <xf numFmtId="3" fontId="7" fillId="4" borderId="11" xfId="0" applyNumberFormat="1" applyFont="1" applyFill="1" applyBorder="1" applyAlignment="1">
      <alignment vertical="center"/>
    </xf>
    <xf numFmtId="3" fontId="7" fillId="4" borderId="11" xfId="0" applyNumberFormat="1" applyFont="1" applyFill="1" applyBorder="1" applyAlignment="1">
      <alignment horizontal="right" vertical="center"/>
    </xf>
    <xf numFmtId="173" fontId="5" fillId="4" borderId="1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horizontal="right" vertical="center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49" fontId="5" fillId="4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72" fontId="5" fillId="0" borderId="11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3" fontId="4" fillId="4" borderId="11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/>
    </xf>
    <xf numFmtId="172" fontId="5" fillId="4" borderId="0" xfId="0" applyNumberFormat="1" applyFont="1" applyFill="1" applyAlignment="1">
      <alignment/>
    </xf>
    <xf numFmtId="3" fontId="6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B123" sqref="B123"/>
    </sheetView>
  </sheetViews>
  <sheetFormatPr defaultColWidth="8.875" defaultRowHeight="12.75"/>
  <cols>
    <col min="1" max="1" width="4.00390625" style="56" customWidth="1"/>
    <col min="2" max="2" width="55.375" style="57" customWidth="1"/>
    <col min="3" max="3" width="7.75390625" style="57" customWidth="1"/>
    <col min="4" max="4" width="16.375" style="58" customWidth="1"/>
    <col min="5" max="5" width="13.125" style="59" customWidth="1"/>
    <col min="6" max="6" width="16.375" style="59" customWidth="1"/>
    <col min="7" max="7" width="12.25390625" style="59" customWidth="1"/>
    <col min="8" max="9" width="12.125" style="59" customWidth="1"/>
    <col min="10" max="16384" width="8.875" style="56" customWidth="1"/>
  </cols>
  <sheetData>
    <row r="1" spans="6:9" ht="12.75" customHeight="1">
      <c r="F1" s="56"/>
      <c r="I1" s="116" t="s">
        <v>131</v>
      </c>
    </row>
    <row r="2" spans="6:9" ht="12.75" customHeight="1" hidden="1">
      <c r="F2" s="56"/>
      <c r="I2" s="116"/>
    </row>
    <row r="3" spans="6:9" ht="13.5" customHeight="1">
      <c r="F3" s="56"/>
      <c r="I3" s="116" t="s">
        <v>59</v>
      </c>
    </row>
    <row r="4" spans="6:9" ht="13.5" customHeight="1">
      <c r="F4" s="56"/>
      <c r="I4" s="116" t="s">
        <v>107</v>
      </c>
    </row>
    <row r="5" spans="6:9" ht="16.5" customHeight="1">
      <c r="F5" s="56"/>
      <c r="I5" s="116" t="s">
        <v>106</v>
      </c>
    </row>
    <row r="6" spans="6:9" ht="16.5" customHeight="1">
      <c r="F6" s="56"/>
      <c r="I6" s="116" t="s">
        <v>91</v>
      </c>
    </row>
    <row r="7" spans="6:9" ht="16.5" customHeight="1">
      <c r="F7" s="56"/>
      <c r="I7" s="116"/>
    </row>
    <row r="8" spans="6:9" ht="0.75" customHeight="1">
      <c r="F8" s="56"/>
      <c r="I8" s="116"/>
    </row>
    <row r="9" spans="6:9" ht="16.5" customHeight="1">
      <c r="F9" s="56"/>
      <c r="I9" s="116" t="s">
        <v>108</v>
      </c>
    </row>
    <row r="10" spans="6:9" ht="16.5" customHeight="1">
      <c r="F10" s="56"/>
      <c r="I10" s="116" t="s">
        <v>59</v>
      </c>
    </row>
    <row r="11" spans="6:9" ht="16.5" customHeight="1">
      <c r="F11" s="56"/>
      <c r="I11" s="116" t="s">
        <v>91</v>
      </c>
    </row>
    <row r="12" spans="6:9" ht="16.5" customHeight="1">
      <c r="F12" s="56"/>
      <c r="I12" s="116"/>
    </row>
    <row r="13" spans="6:9" ht="0.75" customHeight="1">
      <c r="F13" s="56"/>
      <c r="I13" s="42"/>
    </row>
    <row r="14" spans="1:9" s="71" customFormat="1" ht="16.5" customHeight="1">
      <c r="A14" s="124" t="s">
        <v>58</v>
      </c>
      <c r="B14" s="124"/>
      <c r="C14" s="124"/>
      <c r="D14" s="124"/>
      <c r="E14" s="124"/>
      <c r="F14" s="124"/>
      <c r="G14" s="124"/>
      <c r="H14" s="124"/>
      <c r="I14" s="124"/>
    </row>
    <row r="15" spans="1:9" s="64" customFormat="1" ht="16.5" customHeight="1">
      <c r="A15" s="124" t="s">
        <v>42</v>
      </c>
      <c r="B15" s="124"/>
      <c r="C15" s="124"/>
      <c r="D15" s="124"/>
      <c r="E15" s="124"/>
      <c r="F15" s="124"/>
      <c r="G15" s="124"/>
      <c r="H15" s="124"/>
      <c r="I15" s="124"/>
    </row>
    <row r="16" spans="1:9" s="64" customFormat="1" ht="16.5" customHeight="1">
      <c r="A16" s="125" t="s">
        <v>44</v>
      </c>
      <c r="B16" s="125"/>
      <c r="C16" s="125"/>
      <c r="D16" s="125"/>
      <c r="E16" s="125"/>
      <c r="F16" s="125"/>
      <c r="G16" s="125"/>
      <c r="H16" s="125"/>
      <c r="I16" s="125"/>
    </row>
    <row r="17" ht="7.5" customHeight="1"/>
    <row r="18" spans="1:9" ht="12.75" customHeight="1">
      <c r="A18" s="126" t="s">
        <v>0</v>
      </c>
      <c r="B18" s="126" t="s">
        <v>1</v>
      </c>
      <c r="C18" s="128" t="s">
        <v>130</v>
      </c>
      <c r="D18" s="130" t="s">
        <v>132</v>
      </c>
      <c r="E18" s="132" t="s">
        <v>54</v>
      </c>
      <c r="F18" s="133"/>
      <c r="G18" s="133"/>
      <c r="H18" s="133"/>
      <c r="I18" s="134"/>
    </row>
    <row r="19" spans="1:9" ht="54.75" customHeight="1">
      <c r="A19" s="127"/>
      <c r="B19" s="127"/>
      <c r="C19" s="129"/>
      <c r="D19" s="131"/>
      <c r="E19" s="1" t="s">
        <v>129</v>
      </c>
      <c r="F19" s="1" t="s">
        <v>61</v>
      </c>
      <c r="G19" s="1" t="s">
        <v>62</v>
      </c>
      <c r="H19" s="1" t="s">
        <v>63</v>
      </c>
      <c r="I19" s="1" t="s">
        <v>64</v>
      </c>
    </row>
    <row r="20" spans="1:9" ht="4.5" customHeight="1" hidden="1">
      <c r="A20" s="2"/>
      <c r="B20" s="3"/>
      <c r="C20" s="3"/>
      <c r="D20" s="4"/>
      <c r="E20" s="36"/>
      <c r="F20" s="36"/>
      <c r="G20" s="36"/>
      <c r="H20" s="36"/>
      <c r="I20" s="36"/>
    </row>
    <row r="21" spans="1:9" ht="15.75">
      <c r="A21" s="2"/>
      <c r="B21" s="70" t="s">
        <v>43</v>
      </c>
      <c r="C21" s="30"/>
      <c r="D21" s="6"/>
      <c r="E21" s="6"/>
      <c r="F21" s="6"/>
      <c r="G21" s="6"/>
      <c r="H21" s="6"/>
      <c r="I21" s="6"/>
    </row>
    <row r="22" spans="1:9" ht="15.75">
      <c r="A22" s="2"/>
      <c r="B22" s="5" t="s">
        <v>65</v>
      </c>
      <c r="C22" s="78"/>
      <c r="D22" s="52">
        <f>E22+F22+G22+H22+I22</f>
        <v>33069610</v>
      </c>
      <c r="E22" s="79">
        <v>9499479</v>
      </c>
      <c r="F22" s="79">
        <v>4386175</v>
      </c>
      <c r="G22" s="79">
        <v>5333403</v>
      </c>
      <c r="H22" s="79">
        <v>7528507</v>
      </c>
      <c r="I22" s="123">
        <f>4658622+1663424</f>
        <v>6322046</v>
      </c>
    </row>
    <row r="23" spans="1:9" ht="15.75" customHeight="1">
      <c r="A23" s="2"/>
      <c r="B23" s="5" t="s">
        <v>95</v>
      </c>
      <c r="C23" s="78"/>
      <c r="D23" s="52">
        <f>E23+F23+G23+H23+I23</f>
        <v>183286</v>
      </c>
      <c r="E23" s="52">
        <v>66484</v>
      </c>
      <c r="F23" s="52">
        <v>6</v>
      </c>
      <c r="G23" s="52">
        <v>369</v>
      </c>
      <c r="H23" s="52">
        <v>0</v>
      </c>
      <c r="I23" s="52">
        <v>116427</v>
      </c>
    </row>
    <row r="24" spans="1:9" s="61" customFormat="1" ht="15.75">
      <c r="A24" s="43"/>
      <c r="B24" s="7" t="s">
        <v>66</v>
      </c>
      <c r="C24" s="80"/>
      <c r="D24" s="81">
        <f>E24+F24+G24+H24+I24</f>
        <v>33252896</v>
      </c>
      <c r="E24" s="81">
        <f>E22+E23</f>
        <v>9565963</v>
      </c>
      <c r="F24" s="81">
        <f>F22+F23</f>
        <v>4386181</v>
      </c>
      <c r="G24" s="81">
        <f>G22+G23</f>
        <v>5333772</v>
      </c>
      <c r="H24" s="81">
        <f>H22+H23</f>
        <v>7528507</v>
      </c>
      <c r="I24" s="81">
        <f>I22+I23</f>
        <v>6438473</v>
      </c>
    </row>
    <row r="25" spans="1:9" ht="9" customHeight="1">
      <c r="A25" s="2"/>
      <c r="B25" s="7"/>
      <c r="C25" s="78"/>
      <c r="D25" s="81"/>
      <c r="E25" s="54"/>
      <c r="F25" s="54"/>
      <c r="G25" s="54"/>
      <c r="H25" s="54"/>
      <c r="I25" s="54"/>
    </row>
    <row r="26" spans="1:9" ht="15.75">
      <c r="A26" s="2"/>
      <c r="B26" s="72" t="s">
        <v>2</v>
      </c>
      <c r="C26" s="78" t="s">
        <v>3</v>
      </c>
      <c r="D26" s="82"/>
      <c r="E26" s="53"/>
      <c r="F26" s="53"/>
      <c r="G26" s="53"/>
      <c r="H26" s="53"/>
      <c r="I26" s="53"/>
    </row>
    <row r="27" spans="1:9" ht="17.25">
      <c r="A27" s="8" t="s">
        <v>4</v>
      </c>
      <c r="B27" s="73" t="s">
        <v>33</v>
      </c>
      <c r="C27" s="41">
        <v>0</v>
      </c>
      <c r="D27" s="81">
        <f>E27+F27+G27+H27+I27</f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</row>
    <row r="28" spans="1:9" s="62" customFormat="1" ht="7.5" customHeight="1">
      <c r="A28" s="8"/>
      <c r="B28" s="73"/>
      <c r="C28" s="83"/>
      <c r="D28" s="84"/>
      <c r="E28" s="85"/>
      <c r="F28" s="85"/>
      <c r="G28" s="85"/>
      <c r="H28" s="85"/>
      <c r="I28" s="85"/>
    </row>
    <row r="29" spans="1:9" s="62" customFormat="1" ht="17.25">
      <c r="A29" s="8" t="s">
        <v>5</v>
      </c>
      <c r="B29" s="73" t="s">
        <v>6</v>
      </c>
      <c r="C29" s="41">
        <f>C31+C37</f>
        <v>58516</v>
      </c>
      <c r="D29" s="81">
        <f>E29+F29+G29+H29+I29</f>
        <v>10843774</v>
      </c>
      <c r="E29" s="54">
        <f>E37+E31</f>
        <v>2290000</v>
      </c>
      <c r="F29" s="54">
        <f>F37+F31</f>
        <v>1260983</v>
      </c>
      <c r="G29" s="54">
        <f>G37+G31</f>
        <v>1921771</v>
      </c>
      <c r="H29" s="54">
        <f>H37+H31</f>
        <v>2107596</v>
      </c>
      <c r="I29" s="54">
        <f>I37+I31</f>
        <v>3263424</v>
      </c>
    </row>
    <row r="30" spans="1:9" s="62" customFormat="1" ht="7.5" customHeight="1">
      <c r="A30" s="9"/>
      <c r="B30" s="74"/>
      <c r="C30" s="31"/>
      <c r="D30" s="48"/>
      <c r="E30" s="100"/>
      <c r="F30" s="100"/>
      <c r="G30" s="100"/>
      <c r="H30" s="100"/>
      <c r="I30" s="100"/>
    </row>
    <row r="31" spans="1:9" s="62" customFormat="1" ht="17.25">
      <c r="A31" s="10"/>
      <c r="B31" s="23" t="s">
        <v>7</v>
      </c>
      <c r="C31" s="32">
        <f>C33</f>
        <v>2650</v>
      </c>
      <c r="D31" s="49">
        <f>E31+F31+G31+H31+I31</f>
        <v>1100000</v>
      </c>
      <c r="E31" s="45">
        <f>E33</f>
        <v>600000</v>
      </c>
      <c r="F31" s="45">
        <f>F33</f>
        <v>0</v>
      </c>
      <c r="G31" s="45">
        <f>G33</f>
        <v>500000</v>
      </c>
      <c r="H31" s="45">
        <f>H33</f>
        <v>0</v>
      </c>
      <c r="I31" s="45">
        <f>I33</f>
        <v>0</v>
      </c>
    </row>
    <row r="32" spans="1:9" ht="5.25" customHeight="1">
      <c r="A32" s="2"/>
      <c r="B32" s="75"/>
      <c r="C32" s="33"/>
      <c r="D32" s="50"/>
      <c r="E32" s="51"/>
      <c r="F32" s="51"/>
      <c r="G32" s="51"/>
      <c r="H32" s="51"/>
      <c r="I32" s="51"/>
    </row>
    <row r="33" spans="1:9" ht="15.75">
      <c r="A33" s="2"/>
      <c r="B33" s="74" t="s">
        <v>13</v>
      </c>
      <c r="C33" s="34">
        <f>C34+C35</f>
        <v>2650</v>
      </c>
      <c r="D33" s="44">
        <f>E33+F33+G33+H33+I33</f>
        <v>1100000</v>
      </c>
      <c r="E33" s="46">
        <f>E34+E35</f>
        <v>600000</v>
      </c>
      <c r="F33" s="46">
        <f>F34+F35</f>
        <v>0</v>
      </c>
      <c r="G33" s="46">
        <f>G34+G35</f>
        <v>500000</v>
      </c>
      <c r="H33" s="46">
        <f>H34+H35</f>
        <v>0</v>
      </c>
      <c r="I33" s="46">
        <f>I34+I35</f>
        <v>0</v>
      </c>
    </row>
    <row r="34" spans="1:9" ht="31.5">
      <c r="A34" s="2"/>
      <c r="B34" s="75" t="s">
        <v>133</v>
      </c>
      <c r="C34" s="92">
        <v>900</v>
      </c>
      <c r="D34" s="50">
        <f>E34+F34+G34+H34+I34</f>
        <v>600000</v>
      </c>
      <c r="E34" s="51">
        <v>600000</v>
      </c>
      <c r="F34" s="51"/>
      <c r="G34" s="51"/>
      <c r="H34" s="51"/>
      <c r="I34" s="51"/>
    </row>
    <row r="35" spans="1:9" ht="31.5">
      <c r="A35" s="2"/>
      <c r="B35" s="75" t="s">
        <v>134</v>
      </c>
      <c r="C35" s="33">
        <v>1750</v>
      </c>
      <c r="D35" s="50">
        <f>E35+F35+G35+H35+I35</f>
        <v>500000</v>
      </c>
      <c r="E35" s="51"/>
      <c r="F35" s="51"/>
      <c r="G35" s="51">
        <v>500000</v>
      </c>
      <c r="H35" s="51"/>
      <c r="I35" s="51"/>
    </row>
    <row r="36" spans="1:9" s="63" customFormat="1" ht="6" customHeight="1">
      <c r="A36" s="9"/>
      <c r="B36" s="75"/>
      <c r="C36" s="33"/>
      <c r="D36" s="50"/>
      <c r="E36" s="51"/>
      <c r="F36" s="51"/>
      <c r="G36" s="51"/>
      <c r="H36" s="51"/>
      <c r="I36" s="51"/>
    </row>
    <row r="37" spans="1:9" s="62" customFormat="1" ht="17.25">
      <c r="A37" s="12"/>
      <c r="B37" s="23" t="s">
        <v>9</v>
      </c>
      <c r="C37" s="32">
        <f>C39+C44+C60</f>
        <v>55866</v>
      </c>
      <c r="D37" s="49">
        <f>E37+F37+G37+H37+I37</f>
        <v>9743774</v>
      </c>
      <c r="E37" s="45">
        <f>E39+E44+E76+E60+E70</f>
        <v>1690000</v>
      </c>
      <c r="F37" s="45">
        <f>F39+F44+F76+F60+F70</f>
        <v>1260983</v>
      </c>
      <c r="G37" s="45">
        <f>G39+G44+G76+G60+G70</f>
        <v>1421771</v>
      </c>
      <c r="H37" s="45">
        <f>H39+H44+H76+H60+H70</f>
        <v>2107596</v>
      </c>
      <c r="I37" s="45">
        <f>I39+I44+I76+I60+I70</f>
        <v>3263424</v>
      </c>
    </row>
    <row r="38" spans="1:9" s="60" customFormat="1" ht="4.5" customHeight="1">
      <c r="A38" s="2"/>
      <c r="B38" s="75"/>
      <c r="C38" s="33"/>
      <c r="D38" s="50"/>
      <c r="E38" s="51"/>
      <c r="F38" s="51"/>
      <c r="G38" s="51"/>
      <c r="H38" s="51"/>
      <c r="I38" s="51"/>
    </row>
    <row r="39" spans="1:9" ht="27" customHeight="1">
      <c r="A39" s="13" t="s">
        <v>10</v>
      </c>
      <c r="B39" s="7" t="s">
        <v>135</v>
      </c>
      <c r="C39" s="32">
        <f>C41</f>
        <v>5500</v>
      </c>
      <c r="D39" s="49">
        <f>E39+F39+G39+H39+I39</f>
        <v>199900</v>
      </c>
      <c r="E39" s="45">
        <f>E41</f>
        <v>0</v>
      </c>
      <c r="F39" s="45">
        <f>F41</f>
        <v>0</v>
      </c>
      <c r="G39" s="45">
        <f>G41</f>
        <v>199900</v>
      </c>
      <c r="H39" s="45">
        <f>H41</f>
        <v>0</v>
      </c>
      <c r="I39" s="45">
        <f>I41</f>
        <v>0</v>
      </c>
    </row>
    <row r="40" spans="1:9" ht="4.5" customHeight="1">
      <c r="A40" s="39"/>
      <c r="B40" s="5"/>
      <c r="C40" s="40"/>
      <c r="D40" s="52"/>
      <c r="E40" s="53"/>
      <c r="F40" s="53"/>
      <c r="G40" s="53"/>
      <c r="H40" s="53"/>
      <c r="I40" s="53"/>
    </row>
    <row r="41" spans="1:9" ht="15.75">
      <c r="A41" s="39"/>
      <c r="B41" s="74" t="s">
        <v>8</v>
      </c>
      <c r="C41" s="41">
        <f>C42</f>
        <v>5500</v>
      </c>
      <c r="D41" s="44">
        <f>E41+F41+G41+H41+I41</f>
        <v>199900</v>
      </c>
      <c r="E41" s="54">
        <f>E42</f>
        <v>0</v>
      </c>
      <c r="F41" s="54"/>
      <c r="G41" s="54">
        <f>G42</f>
        <v>199900</v>
      </c>
      <c r="H41" s="54">
        <f>H42</f>
        <v>0</v>
      </c>
      <c r="I41" s="54">
        <f>I42</f>
        <v>0</v>
      </c>
    </row>
    <row r="42" spans="1:9" ht="15.75">
      <c r="A42" s="39"/>
      <c r="B42" s="75" t="s">
        <v>70</v>
      </c>
      <c r="C42" s="33">
        <v>5500</v>
      </c>
      <c r="D42" s="50">
        <f>E42+F42+G42+H42+I42</f>
        <v>199900</v>
      </c>
      <c r="E42" s="53"/>
      <c r="F42" s="53"/>
      <c r="G42" s="53">
        <v>199900</v>
      </c>
      <c r="H42" s="53"/>
      <c r="I42" s="53"/>
    </row>
    <row r="43" spans="1:9" s="64" customFormat="1" ht="4.5" customHeight="1">
      <c r="A43" s="2"/>
      <c r="B43" s="75"/>
      <c r="C43" s="33"/>
      <c r="D43" s="50"/>
      <c r="E43" s="51"/>
      <c r="F43" s="51"/>
      <c r="G43" s="51"/>
      <c r="H43" s="51"/>
      <c r="I43" s="51"/>
    </row>
    <row r="44" spans="1:9" s="61" customFormat="1" ht="15.75">
      <c r="A44" s="13" t="s">
        <v>14</v>
      </c>
      <c r="B44" s="7" t="s">
        <v>136</v>
      </c>
      <c r="C44" s="32">
        <f>C46+C50+C53</f>
        <v>28744</v>
      </c>
      <c r="D44" s="49">
        <f>E44+F44+G44+H44+I44</f>
        <v>5942991</v>
      </c>
      <c r="E44" s="45">
        <f>E46+E50+E53</f>
        <v>1000000</v>
      </c>
      <c r="F44" s="45">
        <f>F46+F50+F53</f>
        <v>0</v>
      </c>
      <c r="G44" s="45">
        <f>G46+G50+G53</f>
        <v>641971</v>
      </c>
      <c r="H44" s="45">
        <f>H46+H50+H53</f>
        <v>1377596</v>
      </c>
      <c r="I44" s="45">
        <f>I46+I50+I53</f>
        <v>2923424</v>
      </c>
    </row>
    <row r="45" spans="1:9" s="65" customFormat="1" ht="4.5" customHeight="1">
      <c r="A45" s="14"/>
      <c r="B45" s="75"/>
      <c r="C45" s="33"/>
      <c r="D45" s="50"/>
      <c r="E45" s="51"/>
      <c r="F45" s="51"/>
      <c r="G45" s="51"/>
      <c r="H45" s="51"/>
      <c r="I45" s="51"/>
    </row>
    <row r="46" spans="1:9" ht="15.75">
      <c r="A46" s="15"/>
      <c r="B46" s="74" t="s">
        <v>8</v>
      </c>
      <c r="C46" s="34">
        <f>C47+C48</f>
        <v>11239</v>
      </c>
      <c r="D46" s="44">
        <f>E46+F46+G46+H46+I46</f>
        <v>1341971</v>
      </c>
      <c r="E46" s="46">
        <f>E47+E48</f>
        <v>0</v>
      </c>
      <c r="F46" s="46">
        <f>F47+F48</f>
        <v>0</v>
      </c>
      <c r="G46" s="46">
        <f>G47+G48</f>
        <v>641971</v>
      </c>
      <c r="H46" s="46">
        <f>H47+H48</f>
        <v>0</v>
      </c>
      <c r="I46" s="46">
        <f>I47+I48</f>
        <v>700000</v>
      </c>
    </row>
    <row r="47" spans="1:9" ht="15.75">
      <c r="A47" s="2"/>
      <c r="B47" s="75" t="s">
        <v>70</v>
      </c>
      <c r="C47" s="33">
        <v>5200</v>
      </c>
      <c r="D47" s="95">
        <f>E47+F47+G47+H47+I47</f>
        <v>641971</v>
      </c>
      <c r="E47" s="51"/>
      <c r="F47" s="51"/>
      <c r="G47" s="96">
        <v>641971</v>
      </c>
      <c r="H47" s="51"/>
      <c r="I47" s="51"/>
    </row>
    <row r="48" spans="1:9" ht="15.75">
      <c r="A48" s="2"/>
      <c r="B48" s="75" t="s">
        <v>71</v>
      </c>
      <c r="C48" s="92">
        <v>6039</v>
      </c>
      <c r="D48" s="95">
        <f>E48+F48+G48+H48+I48</f>
        <v>700000</v>
      </c>
      <c r="E48" s="51"/>
      <c r="F48" s="51"/>
      <c r="G48" s="51"/>
      <c r="H48" s="51"/>
      <c r="I48" s="96">
        <v>700000</v>
      </c>
    </row>
    <row r="49" spans="1:9" ht="4.5" customHeight="1">
      <c r="A49" s="16"/>
      <c r="B49" s="76"/>
      <c r="C49" s="35"/>
      <c r="D49" s="50"/>
      <c r="E49" s="51"/>
      <c r="F49" s="51"/>
      <c r="G49" s="51"/>
      <c r="H49" s="51"/>
      <c r="I49" s="51"/>
    </row>
    <row r="50" spans="1:9" ht="15.75">
      <c r="A50" s="16"/>
      <c r="B50" s="74" t="s">
        <v>12</v>
      </c>
      <c r="C50" s="34">
        <f>C51</f>
        <v>3140</v>
      </c>
      <c r="D50" s="44">
        <f>E50+F50+G50+H50+I50</f>
        <v>423596</v>
      </c>
      <c r="E50" s="46">
        <f>E51</f>
        <v>0</v>
      </c>
      <c r="F50" s="46">
        <f>F51</f>
        <v>0</v>
      </c>
      <c r="G50" s="46">
        <f>G51</f>
        <v>0</v>
      </c>
      <c r="H50" s="46">
        <f>H51</f>
        <v>423596</v>
      </c>
      <c r="I50" s="46">
        <f>I51</f>
        <v>0</v>
      </c>
    </row>
    <row r="51" spans="1:9" ht="18" customHeight="1">
      <c r="A51" s="2"/>
      <c r="B51" s="75" t="s">
        <v>72</v>
      </c>
      <c r="C51" s="33">
        <v>3140</v>
      </c>
      <c r="D51" s="50">
        <f>E51+F51+G51+H51+I51</f>
        <v>423596</v>
      </c>
      <c r="E51" s="51"/>
      <c r="F51" s="51"/>
      <c r="G51" s="51"/>
      <c r="H51" s="51">
        <v>423596</v>
      </c>
      <c r="I51" s="51"/>
    </row>
    <row r="52" spans="1:9" ht="4.5" customHeight="1">
      <c r="A52" s="16"/>
      <c r="B52" s="76"/>
      <c r="C52" s="35"/>
      <c r="D52" s="50"/>
      <c r="E52" s="51"/>
      <c r="F52" s="51"/>
      <c r="G52" s="51"/>
      <c r="H52" s="51"/>
      <c r="I52" s="51"/>
    </row>
    <row r="53" spans="1:9" ht="15.75">
      <c r="A53" s="16"/>
      <c r="B53" s="74" t="s">
        <v>13</v>
      </c>
      <c r="C53" s="34">
        <f>C54+C56+C57+C58</f>
        <v>14365</v>
      </c>
      <c r="D53" s="44">
        <f aca="true" t="shared" si="0" ref="D53:D58">E53+F53+G53+H53+I53</f>
        <v>4177424</v>
      </c>
      <c r="E53" s="46">
        <f>E54+E55+E56+E57+E58</f>
        <v>1000000</v>
      </c>
      <c r="F53" s="46">
        <f>F54+F55+F56+F57+F58</f>
        <v>0</v>
      </c>
      <c r="G53" s="46">
        <f>G54+G55+G56+G57+G58</f>
        <v>0</v>
      </c>
      <c r="H53" s="46">
        <f>H54+H55+H56+H57+H58</f>
        <v>954000</v>
      </c>
      <c r="I53" s="46">
        <f>I54+I55+I56+I57+I58</f>
        <v>2223424</v>
      </c>
    </row>
    <row r="54" spans="1:9" ht="15.75">
      <c r="A54" s="2"/>
      <c r="B54" s="75" t="s">
        <v>46</v>
      </c>
      <c r="C54" s="92">
        <v>3900</v>
      </c>
      <c r="D54" s="50">
        <f t="shared" si="0"/>
        <v>1000000</v>
      </c>
      <c r="E54" s="51">
        <v>1000000</v>
      </c>
      <c r="F54" s="51"/>
      <c r="G54" s="102"/>
      <c r="H54" s="51"/>
      <c r="I54" s="102"/>
    </row>
    <row r="55" spans="1:9" ht="15.75" hidden="1">
      <c r="A55" s="2"/>
      <c r="B55" s="75" t="s">
        <v>49</v>
      </c>
      <c r="C55" s="33">
        <v>0</v>
      </c>
      <c r="D55" s="50">
        <f t="shared" si="0"/>
        <v>0</v>
      </c>
      <c r="E55" s="51"/>
      <c r="F55" s="51"/>
      <c r="G55" s="51">
        <v>0</v>
      </c>
      <c r="H55" s="51"/>
      <c r="I55" s="102"/>
    </row>
    <row r="56" spans="1:9" ht="15.75">
      <c r="A56" s="2"/>
      <c r="B56" s="75" t="s">
        <v>137</v>
      </c>
      <c r="C56" s="33">
        <v>2900</v>
      </c>
      <c r="D56" s="50">
        <f t="shared" si="0"/>
        <v>430000</v>
      </c>
      <c r="E56" s="51"/>
      <c r="F56" s="51"/>
      <c r="G56" s="51"/>
      <c r="H56" s="51">
        <v>430000</v>
      </c>
      <c r="I56" s="102"/>
    </row>
    <row r="57" spans="1:9" ht="15.75">
      <c r="A57" s="2"/>
      <c r="B57" s="75" t="s">
        <v>76</v>
      </c>
      <c r="C57" s="92">
        <v>3045</v>
      </c>
      <c r="D57" s="95">
        <f t="shared" si="0"/>
        <v>524000</v>
      </c>
      <c r="E57" s="51"/>
      <c r="F57" s="102"/>
      <c r="G57" s="102"/>
      <c r="H57" s="96">
        <v>524000</v>
      </c>
      <c r="I57" s="102"/>
    </row>
    <row r="58" spans="1:9" ht="15.75">
      <c r="A58" s="2"/>
      <c r="B58" s="75" t="s">
        <v>113</v>
      </c>
      <c r="C58" s="92">
        <v>4520</v>
      </c>
      <c r="D58" s="95">
        <f t="shared" si="0"/>
        <v>2223424</v>
      </c>
      <c r="E58" s="51"/>
      <c r="F58" s="102"/>
      <c r="G58" s="102"/>
      <c r="H58" s="51"/>
      <c r="I58" s="96">
        <v>2223424</v>
      </c>
    </row>
    <row r="59" spans="1:9" ht="4.5" customHeight="1">
      <c r="A59" s="2"/>
      <c r="B59" s="76"/>
      <c r="C59" s="35"/>
      <c r="D59" s="17"/>
      <c r="E59" s="103"/>
      <c r="F59" s="103"/>
      <c r="G59" s="103"/>
      <c r="H59" s="103"/>
      <c r="I59" s="103"/>
    </row>
    <row r="60" spans="1:9" s="66" customFormat="1" ht="17.25">
      <c r="A60" s="13" t="s">
        <v>16</v>
      </c>
      <c r="B60" s="7" t="s">
        <v>138</v>
      </c>
      <c r="C60" s="32">
        <f>C63+C65</f>
        <v>21622</v>
      </c>
      <c r="D60" s="49">
        <f>E60+F60+G60+H60+I60</f>
        <v>770000</v>
      </c>
      <c r="E60" s="45">
        <f>E63+E65</f>
        <v>0</v>
      </c>
      <c r="F60" s="45">
        <f>F63+F65</f>
        <v>400000</v>
      </c>
      <c r="G60" s="45">
        <f>G63+G65</f>
        <v>370000</v>
      </c>
      <c r="H60" s="45">
        <f>H63+H65</f>
        <v>0</v>
      </c>
      <c r="I60" s="45">
        <f>I63+I65</f>
        <v>0</v>
      </c>
    </row>
    <row r="61" spans="1:9" s="67" customFormat="1" ht="4.5" customHeight="1">
      <c r="A61" s="18"/>
      <c r="B61" s="23"/>
      <c r="C61" s="32"/>
      <c r="D61" s="49"/>
      <c r="E61" s="45"/>
      <c r="F61" s="45"/>
      <c r="G61" s="45"/>
      <c r="H61" s="45"/>
      <c r="I61" s="45"/>
    </row>
    <row r="62" spans="1:9" s="67" customFormat="1" ht="15.75">
      <c r="A62" s="15"/>
      <c r="B62" s="74" t="s">
        <v>12</v>
      </c>
      <c r="C62" s="34"/>
      <c r="D62" s="44"/>
      <c r="E62" s="46"/>
      <c r="F62" s="46"/>
      <c r="G62" s="46"/>
      <c r="H62" s="46"/>
      <c r="I62" s="46"/>
    </row>
    <row r="63" spans="1:9" s="67" customFormat="1" ht="15.75">
      <c r="A63" s="2"/>
      <c r="B63" s="75" t="s">
        <v>18</v>
      </c>
      <c r="C63" s="33">
        <v>6522</v>
      </c>
      <c r="D63" s="50">
        <f>E63+F63+G63+H63+I63</f>
        <v>200000</v>
      </c>
      <c r="E63" s="51"/>
      <c r="F63" s="51">
        <v>200000</v>
      </c>
      <c r="G63" s="51"/>
      <c r="H63" s="51"/>
      <c r="I63" s="51"/>
    </row>
    <row r="64" spans="1:9" s="65" customFormat="1" ht="4.5" customHeight="1">
      <c r="A64" s="15"/>
      <c r="B64" s="76"/>
      <c r="C64" s="35"/>
      <c r="D64" s="50"/>
      <c r="E64" s="51"/>
      <c r="F64" s="104"/>
      <c r="G64" s="104"/>
      <c r="H64" s="104"/>
      <c r="I64" s="104"/>
    </row>
    <row r="65" spans="1:9" s="65" customFormat="1" ht="15.75">
      <c r="A65" s="15"/>
      <c r="B65" s="74" t="s">
        <v>13</v>
      </c>
      <c r="C65" s="34">
        <f>C66+C67+C68</f>
        <v>15100</v>
      </c>
      <c r="D65" s="44">
        <f>E65+F65+G65+H65+I65</f>
        <v>570000</v>
      </c>
      <c r="E65" s="46">
        <f>E66+E67+E68</f>
        <v>0</v>
      </c>
      <c r="F65" s="46">
        <f>F66+F67+F68</f>
        <v>200000</v>
      </c>
      <c r="G65" s="46">
        <f>G66+G67+G68</f>
        <v>370000</v>
      </c>
      <c r="H65" s="46">
        <f>H66+H67+H68</f>
        <v>0</v>
      </c>
      <c r="I65" s="46">
        <f>I66+I67+I68</f>
        <v>0</v>
      </c>
    </row>
    <row r="66" spans="1:9" s="65" customFormat="1" ht="31.5">
      <c r="A66" s="15"/>
      <c r="B66" s="75" t="s">
        <v>19</v>
      </c>
      <c r="C66" s="33">
        <v>6500</v>
      </c>
      <c r="D66" s="50">
        <f>E66+F66+G66+H66+I66</f>
        <v>200000</v>
      </c>
      <c r="E66" s="51"/>
      <c r="F66" s="51">
        <v>200000</v>
      </c>
      <c r="G66" s="46"/>
      <c r="H66" s="46"/>
      <c r="I66" s="46"/>
    </row>
    <row r="67" spans="1:9" s="68" customFormat="1" ht="15.75">
      <c r="A67" s="2"/>
      <c r="B67" s="75" t="s">
        <v>78</v>
      </c>
      <c r="C67" s="33">
        <v>3600</v>
      </c>
      <c r="D67" s="50">
        <f>E67+F67+G67+H67+I67</f>
        <v>220000</v>
      </c>
      <c r="E67" s="51"/>
      <c r="F67" s="51"/>
      <c r="G67" s="51">
        <v>220000</v>
      </c>
      <c r="H67" s="51"/>
      <c r="I67" s="51"/>
    </row>
    <row r="68" spans="1:9" s="68" customFormat="1" ht="15.75">
      <c r="A68" s="2"/>
      <c r="B68" s="75" t="s">
        <v>79</v>
      </c>
      <c r="C68" s="33">
        <v>5000</v>
      </c>
      <c r="D68" s="50">
        <f>E68+F68+G68+H68+I68</f>
        <v>150000</v>
      </c>
      <c r="E68" s="51"/>
      <c r="F68" s="51"/>
      <c r="G68" s="51">
        <v>150000</v>
      </c>
      <c r="H68" s="51"/>
      <c r="I68" s="51"/>
    </row>
    <row r="69" spans="1:9" ht="4.5" customHeight="1">
      <c r="A69" s="2"/>
      <c r="B69" s="75"/>
      <c r="C69" s="33"/>
      <c r="D69" s="50"/>
      <c r="E69" s="51"/>
      <c r="F69" s="51"/>
      <c r="G69" s="51"/>
      <c r="H69" s="51"/>
      <c r="I69" s="51"/>
    </row>
    <row r="70" spans="1:9" ht="15.75">
      <c r="A70" s="13" t="s">
        <v>20</v>
      </c>
      <c r="B70" s="7" t="s">
        <v>139</v>
      </c>
      <c r="C70" s="45">
        <f>C72</f>
        <v>0</v>
      </c>
      <c r="D70" s="49">
        <f>E70+F70+G70+H70+I70</f>
        <v>671408</v>
      </c>
      <c r="E70" s="45">
        <f>E72</f>
        <v>0</v>
      </c>
      <c r="F70" s="45">
        <f>F72</f>
        <v>620983</v>
      </c>
      <c r="G70" s="45">
        <f>G72</f>
        <v>0</v>
      </c>
      <c r="H70" s="45">
        <f>H72</f>
        <v>0</v>
      </c>
      <c r="I70" s="45">
        <f>I72</f>
        <v>50425</v>
      </c>
    </row>
    <row r="71" spans="1:9" ht="4.5" customHeight="1">
      <c r="A71" s="18"/>
      <c r="B71" s="23"/>
      <c r="C71" s="32"/>
      <c r="D71" s="49"/>
      <c r="E71" s="45"/>
      <c r="F71" s="45"/>
      <c r="G71" s="45"/>
      <c r="H71" s="45"/>
      <c r="I71" s="45"/>
    </row>
    <row r="72" spans="1:9" ht="15.75">
      <c r="A72" s="19"/>
      <c r="B72" s="74" t="s">
        <v>8</v>
      </c>
      <c r="C72" s="44">
        <f>C73+C74</f>
        <v>0</v>
      </c>
      <c r="D72" s="44">
        <f>E72+F72+G72+H72+I72</f>
        <v>671408</v>
      </c>
      <c r="E72" s="44">
        <f>E73+E74</f>
        <v>0</v>
      </c>
      <c r="F72" s="44">
        <f>F73+F74</f>
        <v>620983</v>
      </c>
      <c r="G72" s="44">
        <f>G73+G74</f>
        <v>0</v>
      </c>
      <c r="H72" s="44">
        <f>H73+H74</f>
        <v>0</v>
      </c>
      <c r="I72" s="44">
        <f>I73+I74</f>
        <v>50425</v>
      </c>
    </row>
    <row r="73" spans="1:9" ht="50.25" customHeight="1">
      <c r="A73" s="19"/>
      <c r="B73" s="75" t="s">
        <v>89</v>
      </c>
      <c r="C73" s="33"/>
      <c r="D73" s="50">
        <f>E73+F73+G73+H73+I73</f>
        <v>620983</v>
      </c>
      <c r="E73" s="51"/>
      <c r="F73" s="51">
        <v>620983</v>
      </c>
      <c r="G73" s="51"/>
      <c r="H73" s="51"/>
      <c r="I73" s="51"/>
    </row>
    <row r="74" spans="1:9" ht="31.5">
      <c r="A74" s="19"/>
      <c r="B74" s="75" t="s">
        <v>80</v>
      </c>
      <c r="C74" s="92"/>
      <c r="D74" s="95">
        <f>E74+F74+G74+H74+I74</f>
        <v>50425</v>
      </c>
      <c r="E74" s="51"/>
      <c r="F74" s="51"/>
      <c r="G74" s="51"/>
      <c r="H74" s="51"/>
      <c r="I74" s="96">
        <v>50425</v>
      </c>
    </row>
    <row r="75" spans="1:9" ht="4.5" customHeight="1">
      <c r="A75" s="19"/>
      <c r="B75" s="75"/>
      <c r="C75" s="33"/>
      <c r="D75" s="50"/>
      <c r="E75" s="51"/>
      <c r="F75" s="51"/>
      <c r="G75" s="51"/>
      <c r="H75" s="51"/>
      <c r="I75" s="51"/>
    </row>
    <row r="76" spans="1:9" ht="31.5">
      <c r="A76" s="13" t="s">
        <v>22</v>
      </c>
      <c r="B76" s="7" t="s">
        <v>140</v>
      </c>
      <c r="C76" s="32">
        <f>C80+C92</f>
        <v>4918</v>
      </c>
      <c r="D76" s="55">
        <f>E76+F76+G76+H76+I76</f>
        <v>2159475</v>
      </c>
      <c r="E76" s="45">
        <f>E78+E80+E92+E96</f>
        <v>690000</v>
      </c>
      <c r="F76" s="45">
        <f>F78+F80+F92+F96</f>
        <v>240000</v>
      </c>
      <c r="G76" s="45">
        <f>G78+G80+G92+G96</f>
        <v>209900</v>
      </c>
      <c r="H76" s="45">
        <f>H78+H80+H92+H96</f>
        <v>730000</v>
      </c>
      <c r="I76" s="45">
        <f>I78+I80+I92+I96</f>
        <v>289575</v>
      </c>
    </row>
    <row r="77" spans="1:9" ht="4.5" customHeight="1">
      <c r="A77" s="20"/>
      <c r="B77" s="23"/>
      <c r="C77" s="25"/>
      <c r="D77" s="55"/>
      <c r="E77" s="102"/>
      <c r="F77" s="51"/>
      <c r="G77" s="51"/>
      <c r="H77" s="51"/>
      <c r="I77" s="51"/>
    </row>
    <row r="78" spans="1:9" ht="15.75">
      <c r="A78" s="21" t="s">
        <v>24</v>
      </c>
      <c r="B78" s="74" t="s">
        <v>141</v>
      </c>
      <c r="C78" s="38">
        <f>60+20+19+19+21</f>
        <v>139</v>
      </c>
      <c r="D78" s="44">
        <f>E78+F78+G78+H78+I78</f>
        <v>749900</v>
      </c>
      <c r="E78" s="46">
        <v>400000</v>
      </c>
      <c r="F78" s="46">
        <v>90000</v>
      </c>
      <c r="G78" s="46">
        <v>99900</v>
      </c>
      <c r="H78" s="46">
        <v>80000</v>
      </c>
      <c r="I78" s="46">
        <v>80000</v>
      </c>
    </row>
    <row r="79" spans="1:9" ht="4.5" customHeight="1">
      <c r="A79" s="14"/>
      <c r="B79" s="75"/>
      <c r="C79" s="24"/>
      <c r="D79" s="50"/>
      <c r="E79" s="51"/>
      <c r="F79" s="51"/>
      <c r="G79" s="51"/>
      <c r="H79" s="51"/>
      <c r="I79" s="51"/>
    </row>
    <row r="80" spans="1:9" ht="15.75">
      <c r="A80" s="21" t="s">
        <v>25</v>
      </c>
      <c r="B80" s="74" t="s">
        <v>142</v>
      </c>
      <c r="C80" s="38">
        <f>C82+C87</f>
        <v>2918</v>
      </c>
      <c r="D80" s="44">
        <f>E80+F80+G80+H80+I80</f>
        <v>1269575</v>
      </c>
      <c r="E80" s="46">
        <f>E82+E87</f>
        <v>260000</v>
      </c>
      <c r="F80" s="46">
        <f>F82+F87</f>
        <v>150000</v>
      </c>
      <c r="G80" s="46">
        <f>G82+G87</f>
        <v>0</v>
      </c>
      <c r="H80" s="46">
        <f>H82+H87</f>
        <v>650000</v>
      </c>
      <c r="I80" s="46">
        <f>I82+I87</f>
        <v>209575</v>
      </c>
    </row>
    <row r="81" spans="1:9" ht="4.5" customHeight="1">
      <c r="A81" s="21"/>
      <c r="B81" s="74"/>
      <c r="C81" s="38"/>
      <c r="D81" s="44"/>
      <c r="E81" s="46"/>
      <c r="F81" s="46"/>
      <c r="G81" s="46"/>
      <c r="H81" s="46"/>
      <c r="I81" s="46"/>
    </row>
    <row r="82" spans="1:9" ht="15.75">
      <c r="A82" s="21"/>
      <c r="B82" s="74" t="s">
        <v>8</v>
      </c>
      <c r="C82" s="38">
        <f>C83+C84+C85</f>
        <v>2314</v>
      </c>
      <c r="D82" s="44">
        <f>E82+F82+G82+H82+I82</f>
        <v>906203</v>
      </c>
      <c r="E82" s="46">
        <f>E83+E84+E85</f>
        <v>0</v>
      </c>
      <c r="F82" s="46">
        <f>F83+F84+F85</f>
        <v>150000</v>
      </c>
      <c r="G82" s="46">
        <f>G83+G84+G85</f>
        <v>0</v>
      </c>
      <c r="H82" s="46">
        <f>H83+H84+H85</f>
        <v>650000</v>
      </c>
      <c r="I82" s="46">
        <f>I83+I84+I85</f>
        <v>106203</v>
      </c>
    </row>
    <row r="83" spans="1:9" ht="15.75">
      <c r="A83" s="21"/>
      <c r="B83" s="75" t="s">
        <v>81</v>
      </c>
      <c r="C83" s="105">
        <v>150</v>
      </c>
      <c r="D83" s="50">
        <f>E83+F83+G83+H83+I83</f>
        <v>150000</v>
      </c>
      <c r="E83" s="51"/>
      <c r="F83" s="51">
        <v>150000</v>
      </c>
      <c r="G83" s="51"/>
      <c r="H83" s="51"/>
      <c r="I83" s="51"/>
    </row>
    <row r="84" spans="1:9" ht="15.75">
      <c r="A84" s="14"/>
      <c r="B84" s="75" t="s">
        <v>82</v>
      </c>
      <c r="C84" s="33">
        <v>1900</v>
      </c>
      <c r="D84" s="50">
        <f>E84+F84+G84+H84+I84</f>
        <v>650000</v>
      </c>
      <c r="E84" s="51"/>
      <c r="F84" s="51"/>
      <c r="G84" s="51"/>
      <c r="H84" s="51">
        <v>650000</v>
      </c>
      <c r="I84" s="51"/>
    </row>
    <row r="85" spans="1:9" ht="15.75">
      <c r="A85" s="14"/>
      <c r="B85" s="75" t="s">
        <v>83</v>
      </c>
      <c r="C85" s="92">
        <v>264</v>
      </c>
      <c r="D85" s="95">
        <f>E85+F85+G85+H85+I85</f>
        <v>106203</v>
      </c>
      <c r="E85" s="51"/>
      <c r="F85" s="51"/>
      <c r="G85" s="51"/>
      <c r="H85" s="51"/>
      <c r="I85" s="96">
        <v>106203</v>
      </c>
    </row>
    <row r="86" spans="1:9" ht="4.5" customHeight="1">
      <c r="A86" s="14"/>
      <c r="B86" s="75"/>
      <c r="C86" s="33"/>
      <c r="D86" s="50"/>
      <c r="E86" s="51"/>
      <c r="F86" s="51"/>
      <c r="G86" s="51"/>
      <c r="H86" s="51"/>
      <c r="I86" s="51"/>
    </row>
    <row r="87" spans="1:9" ht="15.75">
      <c r="A87" s="14"/>
      <c r="B87" s="74" t="s">
        <v>12</v>
      </c>
      <c r="C87" s="46">
        <f>C88+C89+C90</f>
        <v>604</v>
      </c>
      <c r="D87" s="44">
        <f>E87+F87+G87+H87+I87</f>
        <v>363372</v>
      </c>
      <c r="E87" s="46">
        <f>E88+E89+E90</f>
        <v>260000</v>
      </c>
      <c r="F87" s="46">
        <f>F88+F89+F90</f>
        <v>0</v>
      </c>
      <c r="G87" s="46">
        <f>G88+G89+G90</f>
        <v>0</v>
      </c>
      <c r="H87" s="46">
        <f>H88+H89+H90</f>
        <v>0</v>
      </c>
      <c r="I87" s="46">
        <f>I88+I89+I90</f>
        <v>103372</v>
      </c>
    </row>
    <row r="88" spans="1:9" ht="15.75">
      <c r="A88" s="14"/>
      <c r="B88" s="106" t="s">
        <v>109</v>
      </c>
      <c r="C88" s="92">
        <v>302</v>
      </c>
      <c r="D88" s="50">
        <f>E88+F88+G88+H88+I88</f>
        <v>130000</v>
      </c>
      <c r="E88" s="51">
        <v>130000</v>
      </c>
      <c r="F88" s="51"/>
      <c r="G88" s="51"/>
      <c r="H88" s="51"/>
      <c r="I88" s="51"/>
    </row>
    <row r="89" spans="1:9" ht="15.75" customHeight="1">
      <c r="A89" s="14"/>
      <c r="B89" s="75" t="s">
        <v>88</v>
      </c>
      <c r="C89" s="92">
        <v>302</v>
      </c>
      <c r="D89" s="50">
        <f>E89+F89+G89+H89+I89</f>
        <v>130000</v>
      </c>
      <c r="E89" s="51">
        <v>130000</v>
      </c>
      <c r="F89" s="51"/>
      <c r="G89" s="51"/>
      <c r="H89" s="51"/>
      <c r="I89" s="51"/>
    </row>
    <row r="90" spans="1:9" ht="31.5">
      <c r="A90" s="14"/>
      <c r="B90" s="75" t="s">
        <v>114</v>
      </c>
      <c r="C90" s="92">
        <v>0</v>
      </c>
      <c r="D90" s="95">
        <f>E90+F90+G90+H90+I90</f>
        <v>103372</v>
      </c>
      <c r="E90" s="51"/>
      <c r="F90" s="51"/>
      <c r="G90" s="51"/>
      <c r="H90" s="51"/>
      <c r="I90" s="96">
        <v>103372</v>
      </c>
    </row>
    <row r="91" spans="1:9" ht="4.5" customHeight="1">
      <c r="A91" s="14"/>
      <c r="B91" s="75"/>
      <c r="C91" s="33"/>
      <c r="D91" s="50"/>
      <c r="E91" s="51"/>
      <c r="F91" s="51"/>
      <c r="G91" s="51"/>
      <c r="H91" s="51"/>
      <c r="I91" s="51"/>
    </row>
    <row r="92" spans="1:9" s="65" customFormat="1" ht="15.75">
      <c r="A92" s="21" t="s">
        <v>36</v>
      </c>
      <c r="B92" s="74" t="s">
        <v>143</v>
      </c>
      <c r="C92" s="34">
        <f>C94</f>
        <v>2000</v>
      </c>
      <c r="D92" s="44">
        <f>E92+F92+G92+H92+I92</f>
        <v>110000</v>
      </c>
      <c r="E92" s="46">
        <f>E94</f>
        <v>0</v>
      </c>
      <c r="F92" s="46">
        <f>F94</f>
        <v>0</v>
      </c>
      <c r="G92" s="46">
        <f>G94</f>
        <v>110000</v>
      </c>
      <c r="H92" s="46">
        <f>H94</f>
        <v>0</v>
      </c>
      <c r="I92" s="46">
        <f>I94</f>
        <v>0</v>
      </c>
    </row>
    <row r="93" spans="1:9" s="65" customFormat="1" ht="15.75">
      <c r="A93" s="21"/>
      <c r="B93" s="74" t="s">
        <v>8</v>
      </c>
      <c r="C93" s="34"/>
      <c r="D93" s="44"/>
      <c r="E93" s="46"/>
      <c r="F93" s="46"/>
      <c r="G93" s="46"/>
      <c r="H93" s="46"/>
      <c r="I93" s="46"/>
    </row>
    <row r="94" spans="1:9" ht="15.75">
      <c r="A94" s="14"/>
      <c r="B94" s="75" t="s">
        <v>70</v>
      </c>
      <c r="C94" s="33">
        <v>2000</v>
      </c>
      <c r="D94" s="50">
        <f>E94+F94+G94+H94+I94</f>
        <v>110000</v>
      </c>
      <c r="E94" s="51"/>
      <c r="F94" s="51"/>
      <c r="G94" s="51">
        <v>110000</v>
      </c>
      <c r="H94" s="51"/>
      <c r="I94" s="51"/>
    </row>
    <row r="95" spans="1:9" ht="4.5" customHeight="1">
      <c r="A95" s="14"/>
      <c r="B95" s="75"/>
      <c r="C95" s="33"/>
      <c r="D95" s="50"/>
      <c r="E95" s="51"/>
      <c r="F95" s="51"/>
      <c r="G95" s="51"/>
      <c r="H95" s="51"/>
      <c r="I95" s="51"/>
    </row>
    <row r="96" spans="1:9" ht="15.75">
      <c r="A96" s="21" t="s">
        <v>51</v>
      </c>
      <c r="B96" s="74" t="s">
        <v>144</v>
      </c>
      <c r="C96" s="34"/>
      <c r="D96" s="44">
        <f>E96+F96+G96+H96+I96</f>
        <v>30000</v>
      </c>
      <c r="E96" s="46">
        <f>E98</f>
        <v>30000</v>
      </c>
      <c r="F96" s="46">
        <f>F98</f>
        <v>0</v>
      </c>
      <c r="G96" s="46">
        <f>G98</f>
        <v>0</v>
      </c>
      <c r="H96" s="46">
        <f>H98</f>
        <v>0</v>
      </c>
      <c r="I96" s="46">
        <f>I98</f>
        <v>0</v>
      </c>
    </row>
    <row r="97" spans="1:9" ht="15.75">
      <c r="A97" s="14"/>
      <c r="B97" s="74" t="s">
        <v>12</v>
      </c>
      <c r="C97" s="33"/>
      <c r="D97" s="50"/>
      <c r="E97" s="51"/>
      <c r="F97" s="51"/>
      <c r="G97" s="51"/>
      <c r="H97" s="51"/>
      <c r="I97" s="51"/>
    </row>
    <row r="98" spans="1:9" ht="31.5">
      <c r="A98" s="14"/>
      <c r="B98" s="75" t="s">
        <v>145</v>
      </c>
      <c r="C98" s="33"/>
      <c r="D98" s="50">
        <f>E98+F98+G98+H98+I98</f>
        <v>30000</v>
      </c>
      <c r="E98" s="51">
        <v>30000</v>
      </c>
      <c r="F98" s="51"/>
      <c r="G98" s="51"/>
      <c r="H98" s="51"/>
      <c r="I98" s="51"/>
    </row>
    <row r="99" spans="1:9" ht="4.5" customHeight="1">
      <c r="A99" s="14"/>
      <c r="B99" s="75"/>
      <c r="C99" s="24"/>
      <c r="D99" s="11"/>
      <c r="E99" s="103"/>
      <c r="F99" s="103"/>
      <c r="G99" s="103"/>
      <c r="H99" s="103"/>
      <c r="I99" s="103"/>
    </row>
    <row r="100" spans="1:9" s="61" customFormat="1" ht="17.25">
      <c r="A100" s="8" t="s">
        <v>27</v>
      </c>
      <c r="B100" s="73" t="s">
        <v>26</v>
      </c>
      <c r="C100" s="26"/>
      <c r="D100" s="98">
        <f>E100+F100+G100+H100+I100</f>
        <v>50000</v>
      </c>
      <c r="E100" s="100">
        <v>0</v>
      </c>
      <c r="F100" s="100">
        <v>0</v>
      </c>
      <c r="G100" s="100">
        <v>0</v>
      </c>
      <c r="H100" s="97">
        <v>50000</v>
      </c>
      <c r="I100" s="100">
        <v>0</v>
      </c>
    </row>
    <row r="101" spans="1:9" s="61" customFormat="1" ht="4.5" customHeight="1">
      <c r="A101" s="8"/>
      <c r="B101" s="73"/>
      <c r="C101" s="27"/>
      <c r="D101" s="49"/>
      <c r="E101" s="102"/>
      <c r="F101" s="102"/>
      <c r="G101" s="102"/>
      <c r="H101" s="102"/>
      <c r="I101" s="102"/>
    </row>
    <row r="102" spans="1:9" ht="31.5">
      <c r="A102" s="8" t="s">
        <v>28</v>
      </c>
      <c r="B102" s="73" t="s">
        <v>38</v>
      </c>
      <c r="C102" s="26"/>
      <c r="D102" s="98">
        <f>E102+F102+G102+H102+I102</f>
        <v>20264795</v>
      </c>
      <c r="E102" s="100">
        <v>6025963</v>
      </c>
      <c r="F102" s="100">
        <v>2904175</v>
      </c>
      <c r="G102" s="97">
        <v>3312001</v>
      </c>
      <c r="H102" s="97">
        <v>5044607</v>
      </c>
      <c r="I102" s="100">
        <v>2978049</v>
      </c>
    </row>
    <row r="103" spans="1:9" ht="4.5" customHeight="1">
      <c r="A103" s="2"/>
      <c r="B103" s="75"/>
      <c r="C103" s="28"/>
      <c r="D103" s="11"/>
      <c r="E103" s="103"/>
      <c r="F103" s="103"/>
      <c r="G103" s="103"/>
      <c r="H103" s="103"/>
      <c r="I103" s="103"/>
    </row>
    <row r="104" spans="1:9" ht="30" customHeight="1">
      <c r="A104" s="8" t="s">
        <v>29</v>
      </c>
      <c r="B104" s="73" t="s">
        <v>32</v>
      </c>
      <c r="C104" s="26"/>
      <c r="D104" s="48">
        <f>E104+F104+G104+H104+I104</f>
        <v>780000</v>
      </c>
      <c r="E104" s="100">
        <f>E105+E106+E107+E108</f>
        <v>610000</v>
      </c>
      <c r="F104" s="100">
        <f>F105+F106+F107+F108</f>
        <v>120000</v>
      </c>
      <c r="G104" s="100">
        <f>G105+G106+G107+G108</f>
        <v>50000</v>
      </c>
      <c r="H104" s="100">
        <f>H105+H106+H107+H108</f>
        <v>0</v>
      </c>
      <c r="I104" s="100">
        <f>I105+I106+I107+I108</f>
        <v>0</v>
      </c>
    </row>
    <row r="105" spans="1:9" ht="47.25">
      <c r="A105" s="2"/>
      <c r="B105" s="75" t="s">
        <v>85</v>
      </c>
      <c r="C105" s="28"/>
      <c r="D105" s="50">
        <f>E105+F105+G105+H105+I105</f>
        <v>500000</v>
      </c>
      <c r="E105" s="51">
        <v>500000</v>
      </c>
      <c r="F105" s="51"/>
      <c r="G105" s="51"/>
      <c r="H105" s="51"/>
      <c r="I105" s="51"/>
    </row>
    <row r="106" spans="1:9" ht="15.75">
      <c r="A106" s="2"/>
      <c r="B106" s="77" t="s">
        <v>57</v>
      </c>
      <c r="C106" s="29"/>
      <c r="D106" s="50">
        <f>E106+F106+G106+H106+I106</f>
        <v>50000</v>
      </c>
      <c r="E106" s="51"/>
      <c r="F106" s="51">
        <v>50000</v>
      </c>
      <c r="G106" s="51"/>
      <c r="H106" s="51"/>
      <c r="I106" s="51"/>
    </row>
    <row r="107" spans="1:9" ht="31.5">
      <c r="A107" s="2"/>
      <c r="B107" s="77" t="s">
        <v>56</v>
      </c>
      <c r="C107" s="29"/>
      <c r="D107" s="50">
        <f>E107+F107+G107+H107+I107</f>
        <v>50000</v>
      </c>
      <c r="E107" s="51"/>
      <c r="F107" s="51"/>
      <c r="G107" s="51">
        <v>50000</v>
      </c>
      <c r="H107" s="51"/>
      <c r="I107" s="51"/>
    </row>
    <row r="108" spans="1:9" ht="31.5">
      <c r="A108" s="2"/>
      <c r="B108" s="77" t="s">
        <v>90</v>
      </c>
      <c r="C108" s="29"/>
      <c r="D108" s="95">
        <f>E108+F108+G108+H108+I108</f>
        <v>180000</v>
      </c>
      <c r="E108" s="96">
        <v>110000</v>
      </c>
      <c r="F108" s="96">
        <v>70000</v>
      </c>
      <c r="G108" s="96">
        <v>0</v>
      </c>
      <c r="H108" s="96">
        <v>0</v>
      </c>
      <c r="I108" s="51"/>
    </row>
    <row r="109" spans="1:9" ht="4.5" customHeight="1">
      <c r="A109" s="2"/>
      <c r="B109" s="75"/>
      <c r="C109" s="28"/>
      <c r="D109" s="50"/>
      <c r="E109" s="51"/>
      <c r="F109" s="51"/>
      <c r="G109" s="51"/>
      <c r="H109" s="51"/>
      <c r="I109" s="51"/>
    </row>
    <row r="110" spans="1:9" ht="17.25">
      <c r="A110" s="8" t="s">
        <v>30</v>
      </c>
      <c r="B110" s="73" t="s">
        <v>41</v>
      </c>
      <c r="C110" s="26"/>
      <c r="D110" s="98">
        <f>E110+F110+G110+H110+I110</f>
        <v>262000</v>
      </c>
      <c r="E110" s="97">
        <v>90000</v>
      </c>
      <c r="F110" s="97">
        <v>22000</v>
      </c>
      <c r="G110" s="97">
        <v>50000</v>
      </c>
      <c r="H110" s="100">
        <v>100000</v>
      </c>
      <c r="I110" s="100">
        <v>0</v>
      </c>
    </row>
    <row r="111" spans="1:9" ht="4.5" customHeight="1">
      <c r="A111" s="37"/>
      <c r="B111" s="5"/>
      <c r="C111" s="28"/>
      <c r="D111" s="50"/>
      <c r="E111" s="51"/>
      <c r="F111" s="51"/>
      <c r="G111" s="51"/>
      <c r="H111" s="51"/>
      <c r="I111" s="51"/>
    </row>
    <row r="112" spans="1:9" ht="17.25">
      <c r="A112" s="8" t="s">
        <v>34</v>
      </c>
      <c r="B112" s="73" t="s">
        <v>40</v>
      </c>
      <c r="C112" s="26"/>
      <c r="D112" s="48">
        <f>E112+F112+G112+H112+I112</f>
        <v>199900</v>
      </c>
      <c r="E112" s="100">
        <f>SUM(E113:E113)</f>
        <v>0</v>
      </c>
      <c r="F112" s="100">
        <f>SUM(F113:F113)</f>
        <v>0</v>
      </c>
      <c r="G112" s="100">
        <f>SUM(G113:G113)</f>
        <v>0</v>
      </c>
      <c r="H112" s="100">
        <f>SUM(H113:H113)</f>
        <v>199900</v>
      </c>
      <c r="I112" s="100">
        <f>SUM(I113:I113)</f>
        <v>0</v>
      </c>
    </row>
    <row r="113" spans="1:9" ht="12.75">
      <c r="A113" s="37"/>
      <c r="B113" s="87" t="s">
        <v>146</v>
      </c>
      <c r="C113" s="28"/>
      <c r="D113" s="95">
        <f>SUM(E113:I113)</f>
        <v>199900</v>
      </c>
      <c r="E113" s="51"/>
      <c r="F113" s="51"/>
      <c r="G113" s="51"/>
      <c r="H113" s="96">
        <v>199900</v>
      </c>
      <c r="I113" s="51"/>
    </row>
    <row r="114" spans="1:9" ht="4.5" customHeight="1">
      <c r="A114" s="37"/>
      <c r="B114" s="5"/>
      <c r="C114" s="28"/>
      <c r="D114" s="50"/>
      <c r="E114" s="51"/>
      <c r="F114" s="51"/>
      <c r="G114" s="51"/>
      <c r="H114" s="51"/>
      <c r="I114" s="51"/>
    </row>
    <row r="115" spans="1:9" s="62" customFormat="1" ht="17.25">
      <c r="A115" s="8" t="s">
        <v>39</v>
      </c>
      <c r="B115" s="73" t="s">
        <v>48</v>
      </c>
      <c r="C115" s="26"/>
      <c r="D115" s="48">
        <f>E115+F115+G115+H115+I115</f>
        <v>747000</v>
      </c>
      <c r="E115" s="100">
        <f>SUM(E116:E118)</f>
        <v>550000</v>
      </c>
      <c r="F115" s="100">
        <f>SUM(F116:F118)</f>
        <v>0</v>
      </c>
      <c r="G115" s="100">
        <f>SUM(G116:G118)</f>
        <v>0</v>
      </c>
      <c r="H115" s="100">
        <f>SUM(H116:H118)</f>
        <v>0</v>
      </c>
      <c r="I115" s="100">
        <f>SUM(I116:I118)</f>
        <v>197000</v>
      </c>
    </row>
    <row r="116" spans="1:9" ht="12.75">
      <c r="A116" s="37"/>
      <c r="B116" s="87" t="s">
        <v>147</v>
      </c>
      <c r="C116" s="28"/>
      <c r="D116" s="50">
        <f>E116+F116+G116+H116+I116</f>
        <v>200000</v>
      </c>
      <c r="E116" s="51">
        <v>200000</v>
      </c>
      <c r="F116" s="51"/>
      <c r="G116" s="51"/>
      <c r="H116" s="51"/>
      <c r="I116" s="51"/>
    </row>
    <row r="117" spans="1:9" ht="12.75">
      <c r="A117" s="37"/>
      <c r="B117" s="93" t="s">
        <v>148</v>
      </c>
      <c r="C117" s="28"/>
      <c r="D117" s="50">
        <f>E117+F117+G117+H117+I117</f>
        <v>197000</v>
      </c>
      <c r="E117" s="51"/>
      <c r="F117" s="51"/>
      <c r="G117" s="51"/>
      <c r="H117" s="51"/>
      <c r="I117" s="51">
        <v>197000</v>
      </c>
    </row>
    <row r="118" spans="1:9" ht="25.5">
      <c r="A118" s="37"/>
      <c r="B118" s="93" t="s">
        <v>110</v>
      </c>
      <c r="C118" s="28"/>
      <c r="D118" s="95">
        <f>E118+F118+G118+H118+I118</f>
        <v>350000</v>
      </c>
      <c r="E118" s="96">
        <v>350000</v>
      </c>
      <c r="F118" s="51"/>
      <c r="G118" s="51"/>
      <c r="H118" s="51"/>
      <c r="I118" s="51"/>
    </row>
    <row r="119" spans="1:9" ht="4.5" customHeight="1">
      <c r="A119" s="37"/>
      <c r="B119" s="5"/>
      <c r="C119" s="28"/>
      <c r="D119" s="50"/>
      <c r="E119" s="51"/>
      <c r="F119" s="51"/>
      <c r="G119" s="51"/>
      <c r="H119" s="51"/>
      <c r="I119" s="51"/>
    </row>
    <row r="120" spans="1:9" ht="17.25">
      <c r="A120" s="8" t="s">
        <v>96</v>
      </c>
      <c r="B120" s="73" t="s">
        <v>97</v>
      </c>
      <c r="C120" s="28"/>
      <c r="D120" s="48">
        <f>E120+F120+G120+H120+I120</f>
        <v>105427</v>
      </c>
      <c r="E120" s="51">
        <f>SUM(E121:E122)</f>
        <v>0</v>
      </c>
      <c r="F120" s="51">
        <f>SUM(F121:F122)</f>
        <v>79023</v>
      </c>
      <c r="G120" s="51">
        <f>SUM(G121:G122)</f>
        <v>0</v>
      </c>
      <c r="H120" s="51">
        <f>SUM(H121:H122)</f>
        <v>26404</v>
      </c>
      <c r="I120" s="51">
        <f>SUM(I121:I122)</f>
        <v>0</v>
      </c>
    </row>
    <row r="121" spans="1:9" ht="38.25">
      <c r="A121" s="37"/>
      <c r="B121" s="87" t="s">
        <v>149</v>
      </c>
      <c r="C121" s="28"/>
      <c r="D121" s="50">
        <f>E121+F121+G121+H121+I121</f>
        <v>79023</v>
      </c>
      <c r="E121" s="51"/>
      <c r="F121" s="51">
        <v>79023</v>
      </c>
      <c r="G121" s="51"/>
      <c r="H121" s="51"/>
      <c r="I121" s="51"/>
    </row>
    <row r="122" spans="1:9" ht="38.25">
      <c r="A122" s="37"/>
      <c r="B122" s="87" t="s">
        <v>150</v>
      </c>
      <c r="C122" s="28"/>
      <c r="D122" s="50">
        <f>E122+F122+G122+H122+I122</f>
        <v>26404</v>
      </c>
      <c r="E122" s="51"/>
      <c r="F122" s="51"/>
      <c r="G122" s="51"/>
      <c r="H122" s="51">
        <v>26404</v>
      </c>
      <c r="I122" s="51"/>
    </row>
    <row r="123" spans="1:9" ht="4.5" customHeight="1">
      <c r="A123" s="37"/>
      <c r="B123" s="5"/>
      <c r="C123" s="28"/>
      <c r="D123" s="50"/>
      <c r="E123" s="51"/>
      <c r="F123" s="51"/>
      <c r="G123" s="51"/>
      <c r="H123" s="51"/>
      <c r="I123" s="51"/>
    </row>
    <row r="124" spans="1:9" ht="17.25">
      <c r="A124" s="22"/>
      <c r="B124" s="23" t="s">
        <v>86</v>
      </c>
      <c r="C124" s="26"/>
      <c r="D124" s="48">
        <f>E124+F124+G124+H124+I124</f>
        <v>33252896</v>
      </c>
      <c r="E124" s="100">
        <f>E27+E29+E100+E102+E104+E110+E112+E115+E120</f>
        <v>9565963</v>
      </c>
      <c r="F124" s="100">
        <f>F27+F29+F100+F102+F104+F110+F112+F115+F120</f>
        <v>4386181</v>
      </c>
      <c r="G124" s="100">
        <f>G27+G29+G100+G102+G104+G110+G112+G115+G120</f>
        <v>5333772</v>
      </c>
      <c r="H124" s="100">
        <f>H27+H29+H100+H102+H104+H110+H112+H115+H120</f>
        <v>7528507</v>
      </c>
      <c r="I124" s="100">
        <f>I27+I29+I100+I102+I104+I110+I112+I115+I120</f>
        <v>6438473</v>
      </c>
    </row>
    <row r="126" spans="2:4" ht="15" customHeight="1">
      <c r="B126" s="69"/>
      <c r="D126" s="47"/>
    </row>
    <row r="127" ht="12.75">
      <c r="B127" s="119"/>
    </row>
  </sheetData>
  <sheetProtection/>
  <mergeCells count="8">
    <mergeCell ref="A14:I14"/>
    <mergeCell ref="A15:I15"/>
    <mergeCell ref="A16:I16"/>
    <mergeCell ref="A18:A19"/>
    <mergeCell ref="B18:B19"/>
    <mergeCell ref="C18:C19"/>
    <mergeCell ref="D18:D19"/>
    <mergeCell ref="E18:I18"/>
  </mergeCells>
  <printOptions/>
  <pageMargins left="0.31496062992125984" right="0.31496062992125984" top="0.7086614173228347" bottom="0.2362204724409449" header="0" footer="0"/>
  <pageSetup firstPageNumber="5" useFirstPageNumber="1" horizontalDpi="600" verticalDpi="600" orientation="landscape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6"/>
  <sheetViews>
    <sheetView zoomScale="80" zoomScaleNormal="80" zoomScalePageLayoutView="0" workbookViewId="0" topLeftCell="L79">
      <selection activeCell="K4" sqref="K4"/>
    </sheetView>
  </sheetViews>
  <sheetFormatPr defaultColWidth="8.875" defaultRowHeight="12.75"/>
  <cols>
    <col min="1" max="1" width="4.00390625" style="56" customWidth="1"/>
    <col min="2" max="2" width="55.375" style="57" customWidth="1"/>
    <col min="3" max="3" width="7.75390625" style="57" customWidth="1"/>
    <col min="4" max="4" width="16.375" style="58" customWidth="1"/>
    <col min="5" max="5" width="13.125" style="59" customWidth="1"/>
    <col min="6" max="6" width="16.125" style="59" customWidth="1"/>
    <col min="7" max="9" width="12.375" style="59" customWidth="1"/>
    <col min="10" max="10" width="4.00390625" style="56" customWidth="1"/>
    <col min="11" max="11" width="55.375" style="56" customWidth="1"/>
    <col min="12" max="12" width="7.75390625" style="56" customWidth="1"/>
    <col min="13" max="13" width="16.25390625" style="56" customWidth="1"/>
    <col min="14" max="14" width="13.125" style="56" customWidth="1"/>
    <col min="15" max="15" width="16.125" style="56" customWidth="1"/>
    <col min="16" max="18" width="12.375" style="56" customWidth="1"/>
    <col min="19" max="19" width="4.00390625" style="56" customWidth="1"/>
    <col min="20" max="20" width="55.375" style="57" customWidth="1"/>
    <col min="21" max="21" width="7.75390625" style="56" customWidth="1"/>
    <col min="22" max="22" width="16.375" style="56" customWidth="1"/>
    <col min="23" max="23" width="13.125" style="56" customWidth="1"/>
    <col min="24" max="24" width="16.125" style="56" customWidth="1"/>
    <col min="25" max="27" width="12.375" style="56" customWidth="1"/>
    <col min="28" max="16384" width="8.875" style="56" customWidth="1"/>
  </cols>
  <sheetData>
    <row r="1" spans="6:9" ht="6.75" customHeight="1">
      <c r="F1" s="56"/>
      <c r="I1" s="42"/>
    </row>
    <row r="2" spans="1:20" s="71" customFormat="1" ht="16.5" customHeight="1">
      <c r="A2" s="124" t="s">
        <v>127</v>
      </c>
      <c r="B2" s="124"/>
      <c r="C2" s="124"/>
      <c r="D2" s="124"/>
      <c r="E2" s="124"/>
      <c r="F2" s="124"/>
      <c r="G2" s="124"/>
      <c r="H2" s="124"/>
      <c r="I2" s="124"/>
      <c r="T2" s="57"/>
    </row>
    <row r="3" spans="1:20" s="64" customFormat="1" ht="16.5" customHeight="1">
      <c r="A3" s="124" t="s">
        <v>42</v>
      </c>
      <c r="B3" s="124"/>
      <c r="C3" s="124"/>
      <c r="D3" s="124"/>
      <c r="E3" s="124"/>
      <c r="F3" s="124"/>
      <c r="G3" s="124"/>
      <c r="H3" s="124"/>
      <c r="I3" s="124"/>
      <c r="T3" s="107"/>
    </row>
    <row r="4" spans="1:20" s="64" customFormat="1" ht="16.5" customHeight="1">
      <c r="A4" s="125" t="s">
        <v>128</v>
      </c>
      <c r="B4" s="125"/>
      <c r="C4" s="125"/>
      <c r="D4" s="125"/>
      <c r="E4" s="125"/>
      <c r="F4" s="125"/>
      <c r="G4" s="125"/>
      <c r="H4" s="125"/>
      <c r="I4" s="125"/>
      <c r="T4" s="107"/>
    </row>
    <row r="5" spans="1:20" s="64" customFormat="1" ht="16.5" customHeight="1">
      <c r="A5" s="86"/>
      <c r="B5" s="86"/>
      <c r="C5" s="86"/>
      <c r="D5" s="86"/>
      <c r="E5" s="86"/>
      <c r="F5" s="86"/>
      <c r="G5" s="86"/>
      <c r="H5" s="86"/>
      <c r="I5" s="86"/>
      <c r="T5" s="107"/>
    </row>
    <row r="6" spans="1:27" ht="21" customHeight="1">
      <c r="A6" s="136" t="s">
        <v>92</v>
      </c>
      <c r="B6" s="136"/>
      <c r="C6" s="136"/>
      <c r="D6" s="136"/>
      <c r="E6" s="136"/>
      <c r="F6" s="136"/>
      <c r="G6" s="136"/>
      <c r="H6" s="136"/>
      <c r="I6" s="136"/>
      <c r="J6" s="136" t="s">
        <v>93</v>
      </c>
      <c r="K6" s="136"/>
      <c r="L6" s="136"/>
      <c r="M6" s="136"/>
      <c r="N6" s="136"/>
      <c r="O6" s="136"/>
      <c r="P6" s="136"/>
      <c r="Q6" s="136"/>
      <c r="R6" s="136"/>
      <c r="S6" s="136" t="s">
        <v>94</v>
      </c>
      <c r="T6" s="136"/>
      <c r="U6" s="136"/>
      <c r="V6" s="136"/>
      <c r="W6" s="136"/>
      <c r="X6" s="136"/>
      <c r="Y6" s="136"/>
      <c r="Z6" s="136"/>
      <c r="AA6" s="136"/>
    </row>
    <row r="7" spans="1:27" ht="12.75" customHeight="1">
      <c r="A7" s="146" t="s">
        <v>0</v>
      </c>
      <c r="B7" s="146" t="s">
        <v>1</v>
      </c>
      <c r="C7" s="137" t="s">
        <v>31</v>
      </c>
      <c r="D7" s="139" t="s">
        <v>55</v>
      </c>
      <c r="E7" s="142" t="s">
        <v>54</v>
      </c>
      <c r="F7" s="143"/>
      <c r="G7" s="143"/>
      <c r="H7" s="143"/>
      <c r="I7" s="144"/>
      <c r="J7" s="126" t="s">
        <v>0</v>
      </c>
      <c r="K7" s="126" t="s">
        <v>1</v>
      </c>
      <c r="L7" s="128" t="s">
        <v>31</v>
      </c>
      <c r="M7" s="130" t="s">
        <v>55</v>
      </c>
      <c r="N7" s="132" t="s">
        <v>54</v>
      </c>
      <c r="O7" s="133"/>
      <c r="P7" s="133"/>
      <c r="Q7" s="133"/>
      <c r="R7" s="134"/>
      <c r="S7" s="145" t="s">
        <v>0</v>
      </c>
      <c r="T7" s="140" t="s">
        <v>1</v>
      </c>
      <c r="U7" s="135" t="s">
        <v>31</v>
      </c>
      <c r="V7" s="138" t="s">
        <v>55</v>
      </c>
      <c r="W7" s="138" t="s">
        <v>54</v>
      </c>
      <c r="X7" s="138"/>
      <c r="Y7" s="138"/>
      <c r="Z7" s="138"/>
      <c r="AA7" s="138"/>
    </row>
    <row r="8" spans="1:27" ht="54.75" customHeight="1">
      <c r="A8" s="127"/>
      <c r="B8" s="127"/>
      <c r="C8" s="129"/>
      <c r="D8" s="131"/>
      <c r="E8" s="1" t="s">
        <v>87</v>
      </c>
      <c r="F8" s="1" t="s">
        <v>61</v>
      </c>
      <c r="G8" s="1" t="s">
        <v>62</v>
      </c>
      <c r="H8" s="1" t="s">
        <v>63</v>
      </c>
      <c r="I8" s="1" t="s">
        <v>64</v>
      </c>
      <c r="J8" s="127"/>
      <c r="K8" s="127"/>
      <c r="L8" s="129"/>
      <c r="M8" s="131"/>
      <c r="N8" s="1" t="s">
        <v>87</v>
      </c>
      <c r="O8" s="1" t="s">
        <v>61</v>
      </c>
      <c r="P8" s="1" t="s">
        <v>62</v>
      </c>
      <c r="Q8" s="1" t="s">
        <v>63</v>
      </c>
      <c r="R8" s="1" t="s">
        <v>64</v>
      </c>
      <c r="S8" s="145"/>
      <c r="T8" s="141"/>
      <c r="U8" s="135"/>
      <c r="V8" s="138"/>
      <c r="W8" s="117" t="s">
        <v>87</v>
      </c>
      <c r="X8" s="117" t="s">
        <v>61</v>
      </c>
      <c r="Y8" s="117" t="s">
        <v>62</v>
      </c>
      <c r="Z8" s="117" t="s">
        <v>63</v>
      </c>
      <c r="AA8" s="117" t="s">
        <v>64</v>
      </c>
    </row>
    <row r="9" spans="1:27" ht="4.5" customHeight="1">
      <c r="A9" s="2"/>
      <c r="B9" s="3"/>
      <c r="C9" s="3"/>
      <c r="D9" s="4"/>
      <c r="E9" s="36"/>
      <c r="F9" s="36"/>
      <c r="G9" s="36"/>
      <c r="H9" s="36"/>
      <c r="I9" s="36"/>
      <c r="J9" s="2"/>
      <c r="K9" s="3"/>
      <c r="L9" s="3"/>
      <c r="M9" s="4"/>
      <c r="N9" s="36"/>
      <c r="O9" s="36"/>
      <c r="P9" s="36"/>
      <c r="Q9" s="36"/>
      <c r="R9" s="36"/>
      <c r="S9" s="2"/>
      <c r="T9" s="3"/>
      <c r="U9" s="2"/>
      <c r="V9" s="2"/>
      <c r="W9" s="2"/>
      <c r="X9" s="2"/>
      <c r="Y9" s="2"/>
      <c r="Z9" s="2"/>
      <c r="AA9" s="2"/>
    </row>
    <row r="10" spans="1:27" ht="15.75">
      <c r="A10" s="2"/>
      <c r="B10" s="70" t="s">
        <v>43</v>
      </c>
      <c r="C10" s="30"/>
      <c r="D10" s="6"/>
      <c r="E10" s="6"/>
      <c r="F10" s="6"/>
      <c r="G10" s="6"/>
      <c r="H10" s="6"/>
      <c r="I10" s="6"/>
      <c r="J10" s="2"/>
      <c r="K10" s="70" t="s">
        <v>43</v>
      </c>
      <c r="L10" s="30"/>
      <c r="M10" s="6"/>
      <c r="N10" s="6"/>
      <c r="O10" s="6"/>
      <c r="P10" s="6"/>
      <c r="Q10" s="6"/>
      <c r="R10" s="6"/>
      <c r="S10" s="2"/>
      <c r="T10" s="3"/>
      <c r="U10" s="2"/>
      <c r="V10" s="2"/>
      <c r="W10" s="2"/>
      <c r="X10" s="2"/>
      <c r="Y10" s="2"/>
      <c r="Z10" s="2"/>
      <c r="AA10" s="2"/>
    </row>
    <row r="11" spans="1:27" ht="15.75">
      <c r="A11" s="2"/>
      <c r="B11" s="5" t="s">
        <v>65</v>
      </c>
      <c r="C11" s="78"/>
      <c r="D11" s="52">
        <f>E11+F11+G11+H11+I11</f>
        <v>33069610</v>
      </c>
      <c r="E11" s="79">
        <v>9499479</v>
      </c>
      <c r="F11" s="79">
        <v>4386175</v>
      </c>
      <c r="G11" s="79">
        <v>5333403</v>
      </c>
      <c r="H11" s="79">
        <v>7528507</v>
      </c>
      <c r="I11" s="53">
        <f>4658622+1663424</f>
        <v>6322046</v>
      </c>
      <c r="J11" s="2"/>
      <c r="K11" s="5" t="s">
        <v>65</v>
      </c>
      <c r="L11" s="78"/>
      <c r="M11" s="52">
        <f>N11+O11+P11+Q11+R11</f>
        <v>33069610</v>
      </c>
      <c r="N11" s="79">
        <v>9499479</v>
      </c>
      <c r="O11" s="79">
        <v>4386175</v>
      </c>
      <c r="P11" s="79">
        <v>5333403</v>
      </c>
      <c r="Q11" s="79">
        <v>7528507</v>
      </c>
      <c r="R11" s="53">
        <f>4658622+1663424</f>
        <v>6322046</v>
      </c>
      <c r="S11" s="2"/>
      <c r="T11" s="3"/>
      <c r="U11" s="88">
        <f>L11-C11</f>
        <v>0</v>
      </c>
      <c r="V11" s="88">
        <f aca="true" t="shared" si="0" ref="V11:AA11">M11-D11</f>
        <v>0</v>
      </c>
      <c r="W11" s="88">
        <f t="shared" si="0"/>
        <v>0</v>
      </c>
      <c r="X11" s="88">
        <f t="shared" si="0"/>
        <v>0</v>
      </c>
      <c r="Y11" s="88">
        <f t="shared" si="0"/>
        <v>0</v>
      </c>
      <c r="Z11" s="88">
        <f t="shared" si="0"/>
        <v>0</v>
      </c>
      <c r="AA11" s="88">
        <f t="shared" si="0"/>
        <v>0</v>
      </c>
    </row>
    <row r="12" spans="1:27" ht="27" customHeight="1">
      <c r="A12" s="2"/>
      <c r="B12" s="5" t="s">
        <v>95</v>
      </c>
      <c r="C12" s="78"/>
      <c r="D12" s="52">
        <f>E12+F12+G12+H12+I12</f>
        <v>183286</v>
      </c>
      <c r="E12" s="52">
        <v>66484</v>
      </c>
      <c r="F12" s="52">
        <v>6</v>
      </c>
      <c r="G12" s="52">
        <v>369</v>
      </c>
      <c r="H12" s="52">
        <v>0</v>
      </c>
      <c r="I12" s="52">
        <v>116427</v>
      </c>
      <c r="J12" s="2"/>
      <c r="K12" s="5" t="s">
        <v>95</v>
      </c>
      <c r="L12" s="78"/>
      <c r="M12" s="52">
        <f>N12+O12+P12+Q12+R12</f>
        <v>183286</v>
      </c>
      <c r="N12" s="52">
        <v>66484</v>
      </c>
      <c r="O12" s="52">
        <v>6</v>
      </c>
      <c r="P12" s="52">
        <v>369</v>
      </c>
      <c r="Q12" s="52">
        <v>0</v>
      </c>
      <c r="R12" s="52">
        <v>116427</v>
      </c>
      <c r="S12" s="2"/>
      <c r="T12" s="3"/>
      <c r="U12" s="88">
        <f aca="true" t="shared" si="1" ref="U12:U75">L12-C12</f>
        <v>0</v>
      </c>
      <c r="V12" s="88">
        <f aca="true" t="shared" si="2" ref="V12:V75">M12-D12</f>
        <v>0</v>
      </c>
      <c r="W12" s="88">
        <f aca="true" t="shared" si="3" ref="W12:W75">N12-E12</f>
        <v>0</v>
      </c>
      <c r="X12" s="88">
        <f aca="true" t="shared" si="4" ref="X12:X75">O12-F12</f>
        <v>0</v>
      </c>
      <c r="Y12" s="88">
        <f aca="true" t="shared" si="5" ref="Y12:Y75">P12-G12</f>
        <v>0</v>
      </c>
      <c r="Z12" s="88">
        <f aca="true" t="shared" si="6" ref="Z12:Z75">Q12-H12</f>
        <v>0</v>
      </c>
      <c r="AA12" s="88">
        <f aca="true" t="shared" si="7" ref="AA12:AA75">R12-I12</f>
        <v>0</v>
      </c>
    </row>
    <row r="13" spans="1:27" s="61" customFormat="1" ht="15.75">
      <c r="A13" s="43"/>
      <c r="B13" s="7" t="s">
        <v>66</v>
      </c>
      <c r="C13" s="80"/>
      <c r="D13" s="81">
        <f>E13+F13+G13+H13+I13</f>
        <v>33252896</v>
      </c>
      <c r="E13" s="81">
        <f>E11+E12</f>
        <v>9565963</v>
      </c>
      <c r="F13" s="81">
        <f>F11+F12</f>
        <v>4386181</v>
      </c>
      <c r="G13" s="81">
        <f>G11+G12</f>
        <v>5333772</v>
      </c>
      <c r="H13" s="81">
        <f>H11+H12</f>
        <v>7528507</v>
      </c>
      <c r="I13" s="81">
        <f>I11+I12</f>
        <v>6438473</v>
      </c>
      <c r="J13" s="43"/>
      <c r="K13" s="7" t="s">
        <v>66</v>
      </c>
      <c r="L13" s="80"/>
      <c r="M13" s="81">
        <f>N13+O13+P13+Q13+R13</f>
        <v>33252896</v>
      </c>
      <c r="N13" s="81">
        <f>N11+N12</f>
        <v>9565963</v>
      </c>
      <c r="O13" s="81">
        <f>O11+O12</f>
        <v>4386181</v>
      </c>
      <c r="P13" s="81">
        <f>P11+P12</f>
        <v>5333772</v>
      </c>
      <c r="Q13" s="81">
        <f>Q11+Q12</f>
        <v>7528507</v>
      </c>
      <c r="R13" s="81">
        <f>R11+R12</f>
        <v>6438473</v>
      </c>
      <c r="S13" s="43"/>
      <c r="T13" s="108"/>
      <c r="U13" s="88">
        <f t="shared" si="1"/>
        <v>0</v>
      </c>
      <c r="V13" s="88">
        <f t="shared" si="2"/>
        <v>0</v>
      </c>
      <c r="W13" s="88">
        <f t="shared" si="3"/>
        <v>0</v>
      </c>
      <c r="X13" s="88">
        <f t="shared" si="4"/>
        <v>0</v>
      </c>
      <c r="Y13" s="88">
        <f t="shared" si="5"/>
        <v>0</v>
      </c>
      <c r="Z13" s="88">
        <f t="shared" si="6"/>
        <v>0</v>
      </c>
      <c r="AA13" s="88">
        <f t="shared" si="7"/>
        <v>0</v>
      </c>
    </row>
    <row r="14" spans="1:27" ht="9" customHeight="1">
      <c r="A14" s="2"/>
      <c r="B14" s="7"/>
      <c r="C14" s="78"/>
      <c r="D14" s="81"/>
      <c r="E14" s="54"/>
      <c r="F14" s="54"/>
      <c r="G14" s="54"/>
      <c r="H14" s="54"/>
      <c r="I14" s="54"/>
      <c r="J14" s="2"/>
      <c r="K14" s="7"/>
      <c r="L14" s="78"/>
      <c r="M14" s="81"/>
      <c r="N14" s="54"/>
      <c r="O14" s="54"/>
      <c r="P14" s="54"/>
      <c r="Q14" s="54"/>
      <c r="R14" s="54"/>
      <c r="S14" s="2"/>
      <c r="T14" s="3"/>
      <c r="U14" s="88"/>
      <c r="V14" s="88"/>
      <c r="W14" s="88"/>
      <c r="X14" s="88"/>
      <c r="Y14" s="88"/>
      <c r="Z14" s="88"/>
      <c r="AA14" s="88">
        <f t="shared" si="7"/>
        <v>0</v>
      </c>
    </row>
    <row r="15" spans="1:27" ht="15.75">
      <c r="A15" s="2"/>
      <c r="B15" s="72" t="s">
        <v>2</v>
      </c>
      <c r="C15" s="78"/>
      <c r="D15" s="82"/>
      <c r="E15" s="53"/>
      <c r="F15" s="53"/>
      <c r="G15" s="53"/>
      <c r="H15" s="53"/>
      <c r="I15" s="53"/>
      <c r="J15" s="2"/>
      <c r="K15" s="72" t="s">
        <v>2</v>
      </c>
      <c r="L15" s="78"/>
      <c r="M15" s="82"/>
      <c r="N15" s="53"/>
      <c r="O15" s="53"/>
      <c r="P15" s="53"/>
      <c r="Q15" s="53"/>
      <c r="R15" s="53"/>
      <c r="S15" s="2"/>
      <c r="T15" s="3"/>
      <c r="U15" s="88">
        <f>L15-C15</f>
        <v>0</v>
      </c>
      <c r="V15" s="88">
        <f t="shared" si="2"/>
        <v>0</v>
      </c>
      <c r="W15" s="88">
        <f t="shared" si="3"/>
        <v>0</v>
      </c>
      <c r="X15" s="88">
        <f t="shared" si="4"/>
        <v>0</v>
      </c>
      <c r="Y15" s="88">
        <f t="shared" si="5"/>
        <v>0</v>
      </c>
      <c r="Z15" s="88">
        <f t="shared" si="6"/>
        <v>0</v>
      </c>
      <c r="AA15" s="88">
        <f t="shared" si="7"/>
        <v>0</v>
      </c>
    </row>
    <row r="16" spans="1:27" ht="17.25">
      <c r="A16" s="8" t="s">
        <v>4</v>
      </c>
      <c r="B16" s="73" t="s">
        <v>33</v>
      </c>
      <c r="C16" s="41">
        <v>0</v>
      </c>
      <c r="D16" s="81">
        <f>E16+F16+G16+H16+I16</f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8" t="s">
        <v>4</v>
      </c>
      <c r="K16" s="73" t="s">
        <v>33</v>
      </c>
      <c r="L16" s="41">
        <v>0</v>
      </c>
      <c r="M16" s="81">
        <f>N16+O16+P16+Q16+R16</f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2"/>
      <c r="T16" s="3"/>
      <c r="U16" s="88">
        <f t="shared" si="1"/>
        <v>0</v>
      </c>
      <c r="V16" s="88">
        <f t="shared" si="2"/>
        <v>0</v>
      </c>
      <c r="W16" s="88">
        <f t="shared" si="3"/>
        <v>0</v>
      </c>
      <c r="X16" s="88">
        <f t="shared" si="4"/>
        <v>0</v>
      </c>
      <c r="Y16" s="88">
        <f t="shared" si="5"/>
        <v>0</v>
      </c>
      <c r="Z16" s="88">
        <f t="shared" si="6"/>
        <v>0</v>
      </c>
      <c r="AA16" s="88">
        <f t="shared" si="7"/>
        <v>0</v>
      </c>
    </row>
    <row r="17" spans="1:27" s="62" customFormat="1" ht="7.5" customHeight="1">
      <c r="A17" s="8"/>
      <c r="B17" s="73"/>
      <c r="C17" s="83"/>
      <c r="D17" s="84"/>
      <c r="E17" s="85"/>
      <c r="F17" s="85"/>
      <c r="G17" s="85"/>
      <c r="H17" s="85"/>
      <c r="I17" s="85"/>
      <c r="J17" s="8"/>
      <c r="K17" s="73"/>
      <c r="L17" s="83"/>
      <c r="M17" s="84"/>
      <c r="N17" s="85"/>
      <c r="O17" s="85"/>
      <c r="P17" s="85"/>
      <c r="Q17" s="85"/>
      <c r="R17" s="85"/>
      <c r="S17" s="9"/>
      <c r="T17" s="109"/>
      <c r="U17" s="88"/>
      <c r="V17" s="88"/>
      <c r="W17" s="88"/>
      <c r="X17" s="88"/>
      <c r="Y17" s="88"/>
      <c r="Z17" s="88"/>
      <c r="AA17" s="88"/>
    </row>
    <row r="18" spans="1:27" s="62" customFormat="1" ht="17.25">
      <c r="A18" s="8" t="s">
        <v>5</v>
      </c>
      <c r="B18" s="73" t="s">
        <v>6</v>
      </c>
      <c r="C18" s="41">
        <f>C20+C31</f>
        <v>69257</v>
      </c>
      <c r="D18" s="81">
        <f>E18+F18+G18+H18+I18</f>
        <v>11507803</v>
      </c>
      <c r="E18" s="54">
        <f>E31+E20</f>
        <v>2290000</v>
      </c>
      <c r="F18" s="54">
        <f>F31+F20</f>
        <v>1260983</v>
      </c>
      <c r="G18" s="54">
        <f>G31+G20</f>
        <v>1999800</v>
      </c>
      <c r="H18" s="54">
        <f>H31+H20</f>
        <v>2693596</v>
      </c>
      <c r="I18" s="54">
        <f>I31+I20</f>
        <v>3263424</v>
      </c>
      <c r="J18" s="8" t="s">
        <v>5</v>
      </c>
      <c r="K18" s="73" t="s">
        <v>6</v>
      </c>
      <c r="L18" s="41">
        <f>L20+L31</f>
        <v>58516</v>
      </c>
      <c r="M18" s="81">
        <f>N18+O18+P18+Q18+R18</f>
        <v>10843774</v>
      </c>
      <c r="N18" s="54">
        <f>N31+N20</f>
        <v>2290000</v>
      </c>
      <c r="O18" s="54">
        <f>O31+O20</f>
        <v>1260983</v>
      </c>
      <c r="P18" s="54">
        <f>P31+P20</f>
        <v>1921771</v>
      </c>
      <c r="Q18" s="54">
        <f>Q31+Q20</f>
        <v>2107596</v>
      </c>
      <c r="R18" s="54">
        <f>R31+R20</f>
        <v>3263424</v>
      </c>
      <c r="S18" s="9"/>
      <c r="T18" s="109"/>
      <c r="U18" s="88">
        <f t="shared" si="1"/>
        <v>-10741</v>
      </c>
      <c r="V18" s="88">
        <f t="shared" si="2"/>
        <v>-664029</v>
      </c>
      <c r="W18" s="88">
        <f t="shared" si="3"/>
        <v>0</v>
      </c>
      <c r="X18" s="88">
        <f t="shared" si="4"/>
        <v>0</v>
      </c>
      <c r="Y18" s="88">
        <f t="shared" si="5"/>
        <v>-78029</v>
      </c>
      <c r="Z18" s="88">
        <f t="shared" si="6"/>
        <v>-586000</v>
      </c>
      <c r="AA18" s="88">
        <f t="shared" si="7"/>
        <v>0</v>
      </c>
    </row>
    <row r="19" spans="1:27" s="62" customFormat="1" ht="7.5" customHeight="1">
      <c r="A19" s="9"/>
      <c r="B19" s="74"/>
      <c r="C19" s="31"/>
      <c r="D19" s="48"/>
      <c r="E19" s="100"/>
      <c r="F19" s="100"/>
      <c r="G19" s="100"/>
      <c r="H19" s="100"/>
      <c r="I19" s="100"/>
      <c r="J19" s="9"/>
      <c r="K19" s="74"/>
      <c r="L19" s="31"/>
      <c r="M19" s="48"/>
      <c r="N19" s="100"/>
      <c r="O19" s="100"/>
      <c r="P19" s="100"/>
      <c r="Q19" s="100"/>
      <c r="R19" s="100"/>
      <c r="S19" s="9"/>
      <c r="T19" s="109"/>
      <c r="U19" s="88"/>
      <c r="V19" s="88"/>
      <c r="W19" s="88"/>
      <c r="X19" s="88"/>
      <c r="Y19" s="88"/>
      <c r="Z19" s="88"/>
      <c r="AA19" s="88"/>
    </row>
    <row r="20" spans="1:27" s="62" customFormat="1" ht="17.25">
      <c r="A20" s="10"/>
      <c r="B20" s="23" t="s">
        <v>7</v>
      </c>
      <c r="C20" s="32">
        <f>C23+C25</f>
        <v>3715</v>
      </c>
      <c r="D20" s="49">
        <f>E20+F20+G20+H20+I20</f>
        <v>1460000</v>
      </c>
      <c r="E20" s="45">
        <f>E23+E25</f>
        <v>600000</v>
      </c>
      <c r="F20" s="45">
        <f>F23+F25</f>
        <v>0</v>
      </c>
      <c r="G20" s="45">
        <f>G23+G25</f>
        <v>500000</v>
      </c>
      <c r="H20" s="45">
        <f>H23+H25</f>
        <v>0</v>
      </c>
      <c r="I20" s="45">
        <f>I23+I25</f>
        <v>360000</v>
      </c>
      <c r="J20" s="10"/>
      <c r="K20" s="23" t="s">
        <v>7</v>
      </c>
      <c r="L20" s="32">
        <f>L23+L25</f>
        <v>2650</v>
      </c>
      <c r="M20" s="49">
        <f>N20+O20+P20+Q20+R20</f>
        <v>1100000</v>
      </c>
      <c r="N20" s="45">
        <f>N23+N25</f>
        <v>600000</v>
      </c>
      <c r="O20" s="45">
        <f>O23+O25</f>
        <v>0</v>
      </c>
      <c r="P20" s="45">
        <f>P23+P25</f>
        <v>500000</v>
      </c>
      <c r="Q20" s="45">
        <f>Q23+Q25</f>
        <v>0</v>
      </c>
      <c r="R20" s="45">
        <f>R23+R25</f>
        <v>0</v>
      </c>
      <c r="S20" s="9"/>
      <c r="T20" s="109"/>
      <c r="U20" s="88">
        <f t="shared" si="1"/>
        <v>-1065</v>
      </c>
      <c r="V20" s="88">
        <f t="shared" si="2"/>
        <v>-360000</v>
      </c>
      <c r="W20" s="88">
        <f t="shared" si="3"/>
        <v>0</v>
      </c>
      <c r="X20" s="88">
        <f t="shared" si="4"/>
        <v>0</v>
      </c>
      <c r="Y20" s="88">
        <f t="shared" si="5"/>
        <v>0</v>
      </c>
      <c r="Z20" s="88">
        <f t="shared" si="6"/>
        <v>0</v>
      </c>
      <c r="AA20" s="88">
        <f t="shared" si="7"/>
        <v>-360000</v>
      </c>
    </row>
    <row r="21" spans="1:27" ht="5.25" customHeight="1">
      <c r="A21" s="2"/>
      <c r="B21" s="75"/>
      <c r="C21" s="33"/>
      <c r="D21" s="50"/>
      <c r="E21" s="51"/>
      <c r="F21" s="51"/>
      <c r="G21" s="51"/>
      <c r="H21" s="51"/>
      <c r="I21" s="51"/>
      <c r="J21" s="2"/>
      <c r="K21" s="75"/>
      <c r="L21" s="33"/>
      <c r="M21" s="50"/>
      <c r="N21" s="51"/>
      <c r="O21" s="51"/>
      <c r="P21" s="51"/>
      <c r="Q21" s="51"/>
      <c r="R21" s="51"/>
      <c r="S21" s="2"/>
      <c r="T21" s="3"/>
      <c r="U21" s="88"/>
      <c r="V21" s="88"/>
      <c r="W21" s="88"/>
      <c r="X21" s="88"/>
      <c r="Y21" s="88"/>
      <c r="Z21" s="88"/>
      <c r="AA21" s="88"/>
    </row>
    <row r="22" spans="1:27" ht="15.75">
      <c r="A22" s="2"/>
      <c r="B22" s="74" t="s">
        <v>12</v>
      </c>
      <c r="C22" s="33"/>
      <c r="D22" s="50"/>
      <c r="E22" s="51"/>
      <c r="F22" s="51"/>
      <c r="G22" s="51"/>
      <c r="H22" s="51"/>
      <c r="I22" s="51"/>
      <c r="J22" s="2"/>
      <c r="K22" s="74" t="s">
        <v>12</v>
      </c>
      <c r="L22" s="33"/>
      <c r="M22" s="50"/>
      <c r="N22" s="51"/>
      <c r="O22" s="51"/>
      <c r="P22" s="51"/>
      <c r="Q22" s="51"/>
      <c r="R22" s="51"/>
      <c r="S22" s="2"/>
      <c r="T22" s="3"/>
      <c r="U22" s="88">
        <f t="shared" si="1"/>
        <v>0</v>
      </c>
      <c r="V22" s="88">
        <f t="shared" si="2"/>
        <v>0</v>
      </c>
      <c r="W22" s="88">
        <f t="shared" si="3"/>
        <v>0</v>
      </c>
      <c r="X22" s="88">
        <f t="shared" si="4"/>
        <v>0</v>
      </c>
      <c r="Y22" s="88">
        <f t="shared" si="5"/>
        <v>0</v>
      </c>
      <c r="Z22" s="88">
        <f t="shared" si="6"/>
        <v>0</v>
      </c>
      <c r="AA22" s="88">
        <f t="shared" si="7"/>
        <v>0</v>
      </c>
    </row>
    <row r="23" spans="1:27" ht="31.5">
      <c r="A23" s="2"/>
      <c r="B23" s="75" t="s">
        <v>67</v>
      </c>
      <c r="C23" s="33">
        <v>360</v>
      </c>
      <c r="D23" s="50">
        <f>E23+F23+G23+H23+I23</f>
        <v>120000</v>
      </c>
      <c r="E23" s="51"/>
      <c r="F23" s="51"/>
      <c r="G23" s="51"/>
      <c r="H23" s="51"/>
      <c r="I23" s="51">
        <v>120000</v>
      </c>
      <c r="J23" s="2"/>
      <c r="K23" s="106" t="s">
        <v>67</v>
      </c>
      <c r="L23" s="92">
        <v>0</v>
      </c>
      <c r="M23" s="95">
        <f>N23+O23+P23+Q23+R23</f>
        <v>0</v>
      </c>
      <c r="N23" s="96"/>
      <c r="O23" s="96"/>
      <c r="P23" s="96"/>
      <c r="Q23" s="96"/>
      <c r="R23" s="96">
        <v>0</v>
      </c>
      <c r="S23" s="115"/>
      <c r="T23" s="110" t="s">
        <v>118</v>
      </c>
      <c r="U23" s="88">
        <f t="shared" si="1"/>
        <v>-360</v>
      </c>
      <c r="V23" s="88">
        <f t="shared" si="2"/>
        <v>-120000</v>
      </c>
      <c r="W23" s="88">
        <f t="shared" si="3"/>
        <v>0</v>
      </c>
      <c r="X23" s="88">
        <f t="shared" si="4"/>
        <v>0</v>
      </c>
      <c r="Y23" s="88">
        <f t="shared" si="5"/>
        <v>0</v>
      </c>
      <c r="Z23" s="88">
        <f t="shared" si="6"/>
        <v>0</v>
      </c>
      <c r="AA23" s="88">
        <f t="shared" si="7"/>
        <v>-120000</v>
      </c>
    </row>
    <row r="24" spans="1:27" ht="6.75" customHeight="1">
      <c r="A24" s="2"/>
      <c r="B24" s="75"/>
      <c r="C24" s="33"/>
      <c r="D24" s="50"/>
      <c r="E24" s="51"/>
      <c r="F24" s="51"/>
      <c r="G24" s="51"/>
      <c r="H24" s="51"/>
      <c r="I24" s="51"/>
      <c r="J24" s="2"/>
      <c r="K24" s="75"/>
      <c r="L24" s="33"/>
      <c r="M24" s="50"/>
      <c r="N24" s="51"/>
      <c r="O24" s="51"/>
      <c r="P24" s="51"/>
      <c r="Q24" s="51"/>
      <c r="R24" s="51"/>
      <c r="S24" s="2"/>
      <c r="T24" s="3"/>
      <c r="U24" s="88"/>
      <c r="V24" s="88"/>
      <c r="W24" s="88"/>
      <c r="X24" s="88"/>
      <c r="Y24" s="88"/>
      <c r="Z24" s="88"/>
      <c r="AA24" s="88"/>
    </row>
    <row r="25" spans="1:27" ht="15.75">
      <c r="A25" s="2"/>
      <c r="B25" s="74" t="s">
        <v>13</v>
      </c>
      <c r="C25" s="34">
        <f>C26+C27+C28+C29</f>
        <v>3355</v>
      </c>
      <c r="D25" s="44">
        <f>E25+F25+G25+H25+I25</f>
        <v>1340000</v>
      </c>
      <c r="E25" s="46">
        <f>E26+E27+E28+E29</f>
        <v>600000</v>
      </c>
      <c r="F25" s="46">
        <f>F26+F27+F28+F29</f>
        <v>0</v>
      </c>
      <c r="G25" s="46">
        <f>SUM(G26:G29)</f>
        <v>500000</v>
      </c>
      <c r="H25" s="46">
        <f>H26+H27+H28+H29</f>
        <v>0</v>
      </c>
      <c r="I25" s="46">
        <f>I26+I27+I28+I29</f>
        <v>240000</v>
      </c>
      <c r="J25" s="2"/>
      <c r="K25" s="74" t="s">
        <v>13</v>
      </c>
      <c r="L25" s="34">
        <f>L26+L27+L28+L29</f>
        <v>2650</v>
      </c>
      <c r="M25" s="44">
        <f>N25+O25+P25+Q25+R25</f>
        <v>1100000</v>
      </c>
      <c r="N25" s="46">
        <f>N26+N27+N28+N29</f>
        <v>600000</v>
      </c>
      <c r="O25" s="46">
        <f>O26+O27+O28+O29</f>
        <v>0</v>
      </c>
      <c r="P25" s="46">
        <f>SUM(P26:P29)</f>
        <v>500000</v>
      </c>
      <c r="Q25" s="46">
        <f>Q26+Q27+Q28+Q29</f>
        <v>0</v>
      </c>
      <c r="R25" s="46">
        <f>R26+R27+R28+R29</f>
        <v>0</v>
      </c>
      <c r="S25" s="2"/>
      <c r="T25" s="3"/>
      <c r="U25" s="88">
        <f t="shared" si="1"/>
        <v>-705</v>
      </c>
      <c r="V25" s="88">
        <f t="shared" si="2"/>
        <v>-240000</v>
      </c>
      <c r="W25" s="88">
        <f t="shared" si="3"/>
        <v>0</v>
      </c>
      <c r="X25" s="88">
        <f t="shared" si="4"/>
        <v>0</v>
      </c>
      <c r="Y25" s="88">
        <f t="shared" si="5"/>
        <v>0</v>
      </c>
      <c r="Z25" s="88">
        <f t="shared" si="6"/>
        <v>0</v>
      </c>
      <c r="AA25" s="88">
        <f t="shared" si="7"/>
        <v>-240000</v>
      </c>
    </row>
    <row r="26" spans="1:27" ht="31.5">
      <c r="A26" s="2"/>
      <c r="B26" s="75" t="s">
        <v>45</v>
      </c>
      <c r="C26" s="33">
        <v>945</v>
      </c>
      <c r="D26" s="50">
        <f>E26+F26+G26+H26+I26</f>
        <v>600000</v>
      </c>
      <c r="E26" s="51">
        <v>600000</v>
      </c>
      <c r="F26" s="51"/>
      <c r="G26" s="51"/>
      <c r="H26" s="51"/>
      <c r="I26" s="51"/>
      <c r="J26" s="2"/>
      <c r="K26" s="75" t="s">
        <v>45</v>
      </c>
      <c r="L26" s="92">
        <v>900</v>
      </c>
      <c r="M26" s="50">
        <f>N26+O26+P26+Q26+R26</f>
        <v>600000</v>
      </c>
      <c r="N26" s="51">
        <v>600000</v>
      </c>
      <c r="O26" s="51"/>
      <c r="P26" s="51"/>
      <c r="Q26" s="51"/>
      <c r="R26" s="51"/>
      <c r="S26" s="2"/>
      <c r="T26" s="3"/>
      <c r="U26" s="88">
        <f>L26-C26</f>
        <v>-45</v>
      </c>
      <c r="V26" s="88">
        <f t="shared" si="2"/>
        <v>0</v>
      </c>
      <c r="W26" s="88">
        <f>N26-E26</f>
        <v>0</v>
      </c>
      <c r="X26" s="88">
        <f t="shared" si="4"/>
        <v>0</v>
      </c>
      <c r="Y26" s="88">
        <f t="shared" si="5"/>
        <v>0</v>
      </c>
      <c r="Z26" s="88">
        <f t="shared" si="6"/>
        <v>0</v>
      </c>
      <c r="AA26" s="88">
        <f t="shared" si="7"/>
        <v>0</v>
      </c>
    </row>
    <row r="27" spans="1:27" ht="31.5">
      <c r="A27" s="2"/>
      <c r="B27" s="75" t="s">
        <v>102</v>
      </c>
      <c r="C27" s="33">
        <v>1750</v>
      </c>
      <c r="D27" s="50">
        <f>E27+F27+G27+H27+I27</f>
        <v>500000</v>
      </c>
      <c r="E27" s="51"/>
      <c r="F27" s="51"/>
      <c r="G27" s="51">
        <v>500000</v>
      </c>
      <c r="H27" s="51"/>
      <c r="I27" s="51"/>
      <c r="J27" s="2"/>
      <c r="K27" s="75" t="s">
        <v>102</v>
      </c>
      <c r="L27" s="33">
        <v>1750</v>
      </c>
      <c r="M27" s="50">
        <f>N27+O27+P27+Q27+R27</f>
        <v>500000</v>
      </c>
      <c r="N27" s="51"/>
      <c r="O27" s="51"/>
      <c r="P27" s="51">
        <v>500000</v>
      </c>
      <c r="Q27" s="51"/>
      <c r="R27" s="51"/>
      <c r="S27" s="2"/>
      <c r="T27" s="75"/>
      <c r="U27" s="88">
        <f>L27-C27</f>
        <v>0</v>
      </c>
      <c r="V27" s="88">
        <f t="shared" si="2"/>
        <v>0</v>
      </c>
      <c r="W27" s="88">
        <f t="shared" si="3"/>
        <v>0</v>
      </c>
      <c r="X27" s="88">
        <f t="shared" si="4"/>
        <v>0</v>
      </c>
      <c r="Y27" s="88">
        <f t="shared" si="5"/>
        <v>0</v>
      </c>
      <c r="Z27" s="88">
        <f t="shared" si="6"/>
        <v>0</v>
      </c>
      <c r="AA27" s="88">
        <f t="shared" si="7"/>
        <v>0</v>
      </c>
    </row>
    <row r="28" spans="1:27" ht="31.5">
      <c r="A28" s="2"/>
      <c r="B28" s="75" t="s">
        <v>68</v>
      </c>
      <c r="C28" s="33">
        <v>340</v>
      </c>
      <c r="D28" s="50">
        <f>E28+F28+G28+H28+I28</f>
        <v>120000</v>
      </c>
      <c r="E28" s="51"/>
      <c r="F28" s="51"/>
      <c r="G28" s="51"/>
      <c r="H28" s="51"/>
      <c r="I28" s="51">
        <v>120000</v>
      </c>
      <c r="J28" s="2"/>
      <c r="K28" s="106" t="s">
        <v>68</v>
      </c>
      <c r="L28" s="92">
        <v>0</v>
      </c>
      <c r="M28" s="95">
        <f>N28+O28+P28+Q28+R28</f>
        <v>0</v>
      </c>
      <c r="N28" s="96"/>
      <c r="O28" s="96"/>
      <c r="P28" s="96"/>
      <c r="Q28" s="96"/>
      <c r="R28" s="96">
        <v>0</v>
      </c>
      <c r="S28" s="115"/>
      <c r="T28" s="110" t="s">
        <v>119</v>
      </c>
      <c r="U28" s="88">
        <f t="shared" si="1"/>
        <v>-340</v>
      </c>
      <c r="V28" s="88">
        <f t="shared" si="2"/>
        <v>-120000</v>
      </c>
      <c r="W28" s="88">
        <f t="shared" si="3"/>
        <v>0</v>
      </c>
      <c r="X28" s="88">
        <f t="shared" si="4"/>
        <v>0</v>
      </c>
      <c r="Y28" s="88">
        <f t="shared" si="5"/>
        <v>0</v>
      </c>
      <c r="Z28" s="88">
        <f t="shared" si="6"/>
        <v>0</v>
      </c>
      <c r="AA28" s="88">
        <f t="shared" si="7"/>
        <v>-120000</v>
      </c>
    </row>
    <row r="29" spans="1:27" ht="42" customHeight="1">
      <c r="A29" s="2"/>
      <c r="B29" s="75" t="s">
        <v>69</v>
      </c>
      <c r="C29" s="33">
        <v>320</v>
      </c>
      <c r="D29" s="50">
        <f>E29+F29+G29+H29+I29</f>
        <v>120000</v>
      </c>
      <c r="E29" s="51"/>
      <c r="F29" s="51"/>
      <c r="G29" s="51"/>
      <c r="H29" s="51"/>
      <c r="I29" s="51">
        <v>120000</v>
      </c>
      <c r="J29" s="2"/>
      <c r="K29" s="106" t="s">
        <v>69</v>
      </c>
      <c r="L29" s="92">
        <v>0</v>
      </c>
      <c r="M29" s="95">
        <f>N29+O29+P29+Q29+R29</f>
        <v>0</v>
      </c>
      <c r="N29" s="96"/>
      <c r="O29" s="96"/>
      <c r="P29" s="96"/>
      <c r="Q29" s="96"/>
      <c r="R29" s="96">
        <v>0</v>
      </c>
      <c r="S29" s="115"/>
      <c r="T29" s="110" t="s">
        <v>120</v>
      </c>
      <c r="U29" s="88">
        <f t="shared" si="1"/>
        <v>-320</v>
      </c>
      <c r="V29" s="88">
        <f t="shared" si="2"/>
        <v>-120000</v>
      </c>
      <c r="W29" s="88">
        <f t="shared" si="3"/>
        <v>0</v>
      </c>
      <c r="X29" s="88">
        <f t="shared" si="4"/>
        <v>0</v>
      </c>
      <c r="Y29" s="88">
        <f t="shared" si="5"/>
        <v>0</v>
      </c>
      <c r="Z29" s="88">
        <f t="shared" si="6"/>
        <v>0</v>
      </c>
      <c r="AA29" s="88">
        <f t="shared" si="7"/>
        <v>-120000</v>
      </c>
    </row>
    <row r="30" spans="1:27" s="63" customFormat="1" ht="6" customHeight="1">
      <c r="A30" s="9"/>
      <c r="B30" s="75"/>
      <c r="C30" s="33"/>
      <c r="D30" s="50"/>
      <c r="E30" s="51"/>
      <c r="F30" s="51"/>
      <c r="G30" s="51"/>
      <c r="H30" s="51"/>
      <c r="I30" s="51"/>
      <c r="J30" s="9"/>
      <c r="K30" s="75"/>
      <c r="L30" s="33"/>
      <c r="M30" s="50"/>
      <c r="N30" s="51"/>
      <c r="O30" s="51"/>
      <c r="P30" s="51"/>
      <c r="Q30" s="51"/>
      <c r="R30" s="51"/>
      <c r="S30" s="10"/>
      <c r="T30" s="111"/>
      <c r="U30" s="88"/>
      <c r="V30" s="88"/>
      <c r="W30" s="88"/>
      <c r="X30" s="88"/>
      <c r="Y30" s="88"/>
      <c r="Z30" s="88"/>
      <c r="AA30" s="88"/>
    </row>
    <row r="31" spans="1:27" s="62" customFormat="1" ht="17.25">
      <c r="A31" s="12"/>
      <c r="B31" s="23" t="s">
        <v>9</v>
      </c>
      <c r="C31" s="32">
        <f>C33+C38+C56</f>
        <v>65542</v>
      </c>
      <c r="D31" s="49">
        <f>E31+F31+G31+H31+I31</f>
        <v>10047803</v>
      </c>
      <c r="E31" s="45">
        <f>E33+E38+E73+E56+E67</f>
        <v>1690000</v>
      </c>
      <c r="F31" s="45">
        <f>F33+F38+F73+F56+F67</f>
        <v>1260983</v>
      </c>
      <c r="G31" s="45">
        <f>G33+G38+G73+G56+G67</f>
        <v>1499800</v>
      </c>
      <c r="H31" s="45">
        <f>H33+H38+H73+H56+H67</f>
        <v>2693596</v>
      </c>
      <c r="I31" s="45">
        <f>I33+I38+I73+I56+I67</f>
        <v>2903424</v>
      </c>
      <c r="J31" s="12"/>
      <c r="K31" s="23" t="s">
        <v>9</v>
      </c>
      <c r="L31" s="32">
        <f>L33+L38+L56</f>
        <v>55866</v>
      </c>
      <c r="M31" s="49">
        <f>N31+O31+P31+Q31+R31</f>
        <v>9743774</v>
      </c>
      <c r="N31" s="45">
        <f>N33+N38+N73+N56+N67</f>
        <v>1690000</v>
      </c>
      <c r="O31" s="45">
        <f>O33+O38+O73+O56+O67</f>
        <v>1260983</v>
      </c>
      <c r="P31" s="45">
        <f>P33+P38+P73+P56+P67</f>
        <v>1421771</v>
      </c>
      <c r="Q31" s="45">
        <f>Q33+Q38+Q73+Q56+Q67</f>
        <v>2107596</v>
      </c>
      <c r="R31" s="45">
        <f>R33+R38+R73+R56+R67</f>
        <v>3263424</v>
      </c>
      <c r="S31" s="9"/>
      <c r="T31" s="109"/>
      <c r="U31" s="88">
        <f t="shared" si="1"/>
        <v>-9676</v>
      </c>
      <c r="V31" s="88">
        <f t="shared" si="2"/>
        <v>-304029</v>
      </c>
      <c r="W31" s="88">
        <f t="shared" si="3"/>
        <v>0</v>
      </c>
      <c r="X31" s="88">
        <f t="shared" si="4"/>
        <v>0</v>
      </c>
      <c r="Y31" s="88">
        <f t="shared" si="5"/>
        <v>-78029</v>
      </c>
      <c r="Z31" s="88">
        <f t="shared" si="6"/>
        <v>-586000</v>
      </c>
      <c r="AA31" s="88">
        <f t="shared" si="7"/>
        <v>360000</v>
      </c>
    </row>
    <row r="32" spans="1:27" s="60" customFormat="1" ht="7.5" customHeight="1">
      <c r="A32" s="2"/>
      <c r="B32" s="75"/>
      <c r="C32" s="33"/>
      <c r="D32" s="50"/>
      <c r="E32" s="51"/>
      <c r="F32" s="51"/>
      <c r="G32" s="51"/>
      <c r="H32" s="51"/>
      <c r="I32" s="51"/>
      <c r="J32" s="2"/>
      <c r="K32" s="75"/>
      <c r="L32" s="33"/>
      <c r="M32" s="50"/>
      <c r="N32" s="51"/>
      <c r="O32" s="51"/>
      <c r="P32" s="51"/>
      <c r="Q32" s="51"/>
      <c r="R32" s="51"/>
      <c r="S32" s="12"/>
      <c r="T32" s="112"/>
      <c r="U32" s="88"/>
      <c r="V32" s="88"/>
      <c r="W32" s="88"/>
      <c r="X32" s="88"/>
      <c r="Y32" s="88"/>
      <c r="Z32" s="88"/>
      <c r="AA32" s="88"/>
    </row>
    <row r="33" spans="1:27" ht="31.5">
      <c r="A33" s="13" t="s">
        <v>10</v>
      </c>
      <c r="B33" s="7" t="s">
        <v>11</v>
      </c>
      <c r="C33" s="32">
        <f>C35</f>
        <v>5500</v>
      </c>
      <c r="D33" s="49">
        <f>E33+F33+G33+H33+I33</f>
        <v>199900</v>
      </c>
      <c r="E33" s="45">
        <f>E35</f>
        <v>0</v>
      </c>
      <c r="F33" s="45">
        <f>F35</f>
        <v>0</v>
      </c>
      <c r="G33" s="45">
        <f>G35</f>
        <v>199900</v>
      </c>
      <c r="H33" s="45">
        <f>H35</f>
        <v>0</v>
      </c>
      <c r="I33" s="45">
        <f>I35</f>
        <v>0</v>
      </c>
      <c r="J33" s="13" t="s">
        <v>10</v>
      </c>
      <c r="K33" s="7" t="s">
        <v>11</v>
      </c>
      <c r="L33" s="32">
        <f>L35</f>
        <v>5500</v>
      </c>
      <c r="M33" s="49">
        <f>N33+O33+P33+Q33+R33</f>
        <v>199900</v>
      </c>
      <c r="N33" s="45">
        <f>N35</f>
        <v>0</v>
      </c>
      <c r="O33" s="45">
        <f>O35</f>
        <v>0</v>
      </c>
      <c r="P33" s="45">
        <f>P35</f>
        <v>199900</v>
      </c>
      <c r="Q33" s="45">
        <f>Q35</f>
        <v>0</v>
      </c>
      <c r="R33" s="45">
        <f>R35</f>
        <v>0</v>
      </c>
      <c r="S33" s="2"/>
      <c r="T33" s="3"/>
      <c r="U33" s="88">
        <f t="shared" si="1"/>
        <v>0</v>
      </c>
      <c r="V33" s="88">
        <f t="shared" si="2"/>
        <v>0</v>
      </c>
      <c r="W33" s="88">
        <f t="shared" si="3"/>
        <v>0</v>
      </c>
      <c r="X33" s="88">
        <f t="shared" si="4"/>
        <v>0</v>
      </c>
      <c r="Y33" s="88">
        <f t="shared" si="5"/>
        <v>0</v>
      </c>
      <c r="Z33" s="88">
        <f t="shared" si="6"/>
        <v>0</v>
      </c>
      <c r="AA33" s="88">
        <f t="shared" si="7"/>
        <v>0</v>
      </c>
    </row>
    <row r="34" spans="1:27" ht="6.75" customHeight="1">
      <c r="A34" s="39"/>
      <c r="B34" s="5"/>
      <c r="C34" s="40"/>
      <c r="D34" s="52"/>
      <c r="E34" s="53"/>
      <c r="F34" s="53"/>
      <c r="G34" s="53"/>
      <c r="H34" s="53"/>
      <c r="I34" s="53"/>
      <c r="J34" s="39"/>
      <c r="K34" s="5"/>
      <c r="L34" s="40"/>
      <c r="M34" s="52"/>
      <c r="N34" s="53"/>
      <c r="O34" s="53"/>
      <c r="P34" s="53"/>
      <c r="Q34" s="53"/>
      <c r="R34" s="53"/>
      <c r="S34" s="2"/>
      <c r="T34" s="3"/>
      <c r="U34" s="88"/>
      <c r="V34" s="88"/>
      <c r="W34" s="88"/>
      <c r="X34" s="88"/>
      <c r="Y34" s="88"/>
      <c r="Z34" s="88"/>
      <c r="AA34" s="88"/>
    </row>
    <row r="35" spans="1:27" ht="15.75">
      <c r="A35" s="39"/>
      <c r="B35" s="74" t="s">
        <v>8</v>
      </c>
      <c r="C35" s="41">
        <f>C36</f>
        <v>5500</v>
      </c>
      <c r="D35" s="44">
        <f>E35+F35+G35+H35+I35</f>
        <v>199900</v>
      </c>
      <c r="E35" s="54">
        <f>E36</f>
        <v>0</v>
      </c>
      <c r="F35" s="54"/>
      <c r="G35" s="54">
        <f>G36</f>
        <v>199900</v>
      </c>
      <c r="H35" s="54">
        <f>H36</f>
        <v>0</v>
      </c>
      <c r="I35" s="54">
        <f>I36</f>
        <v>0</v>
      </c>
      <c r="J35" s="39"/>
      <c r="K35" s="74" t="s">
        <v>8</v>
      </c>
      <c r="L35" s="41">
        <f>L36</f>
        <v>5500</v>
      </c>
      <c r="M35" s="44">
        <f>N35+O35+P35+Q35+R35</f>
        <v>199900</v>
      </c>
      <c r="N35" s="54">
        <f>N36</f>
        <v>0</v>
      </c>
      <c r="O35" s="54"/>
      <c r="P35" s="54">
        <f>P36</f>
        <v>199900</v>
      </c>
      <c r="Q35" s="54">
        <f>Q36</f>
        <v>0</v>
      </c>
      <c r="R35" s="54">
        <f>R36</f>
        <v>0</v>
      </c>
      <c r="S35" s="2"/>
      <c r="T35" s="3"/>
      <c r="U35" s="88">
        <f t="shared" si="1"/>
        <v>0</v>
      </c>
      <c r="V35" s="88">
        <f t="shared" si="2"/>
        <v>0</v>
      </c>
      <c r="W35" s="88">
        <f t="shared" si="3"/>
        <v>0</v>
      </c>
      <c r="X35" s="88">
        <f t="shared" si="4"/>
        <v>0</v>
      </c>
      <c r="Y35" s="88">
        <f t="shared" si="5"/>
        <v>0</v>
      </c>
      <c r="Z35" s="88">
        <f t="shared" si="6"/>
        <v>0</v>
      </c>
      <c r="AA35" s="88">
        <f t="shared" si="7"/>
        <v>0</v>
      </c>
    </row>
    <row r="36" spans="1:27" ht="15.75">
      <c r="A36" s="39"/>
      <c r="B36" s="75" t="s">
        <v>70</v>
      </c>
      <c r="C36" s="33">
        <v>5500</v>
      </c>
      <c r="D36" s="50">
        <f>E36+F36+G36+H36+I36</f>
        <v>199900</v>
      </c>
      <c r="E36" s="53"/>
      <c r="F36" s="53"/>
      <c r="G36" s="53">
        <v>199900</v>
      </c>
      <c r="H36" s="53"/>
      <c r="I36" s="53"/>
      <c r="J36" s="39"/>
      <c r="K36" s="75" t="s">
        <v>70</v>
      </c>
      <c r="L36" s="33">
        <v>5500</v>
      </c>
      <c r="M36" s="50">
        <f>N36+O36+P36+Q36+R36</f>
        <v>199900</v>
      </c>
      <c r="N36" s="53"/>
      <c r="O36" s="53"/>
      <c r="P36" s="53">
        <v>199900</v>
      </c>
      <c r="Q36" s="53"/>
      <c r="R36" s="53"/>
      <c r="S36" s="2"/>
      <c r="T36" s="3"/>
      <c r="U36" s="88">
        <f t="shared" si="1"/>
        <v>0</v>
      </c>
      <c r="V36" s="88">
        <f t="shared" si="2"/>
        <v>0</v>
      </c>
      <c r="W36" s="88">
        <f t="shared" si="3"/>
        <v>0</v>
      </c>
      <c r="X36" s="88">
        <f t="shared" si="4"/>
        <v>0</v>
      </c>
      <c r="Y36" s="88">
        <f t="shared" si="5"/>
        <v>0</v>
      </c>
      <c r="Z36" s="88">
        <f t="shared" si="6"/>
        <v>0</v>
      </c>
      <c r="AA36" s="88">
        <f t="shared" si="7"/>
        <v>0</v>
      </c>
    </row>
    <row r="37" spans="1:27" s="64" customFormat="1" ht="6.75" customHeight="1">
      <c r="A37" s="2"/>
      <c r="B37" s="75"/>
      <c r="C37" s="33"/>
      <c r="D37" s="50"/>
      <c r="E37" s="51"/>
      <c r="F37" s="51"/>
      <c r="G37" s="51"/>
      <c r="H37" s="51"/>
      <c r="I37" s="51"/>
      <c r="J37" s="2"/>
      <c r="K37" s="75"/>
      <c r="L37" s="33"/>
      <c r="M37" s="50"/>
      <c r="N37" s="51"/>
      <c r="O37" s="51"/>
      <c r="P37" s="51"/>
      <c r="Q37" s="51"/>
      <c r="R37" s="51"/>
      <c r="S37" s="89"/>
      <c r="T37" s="112"/>
      <c r="U37" s="88"/>
      <c r="V37" s="88"/>
      <c r="W37" s="88"/>
      <c r="X37" s="88"/>
      <c r="Y37" s="88"/>
      <c r="Z37" s="88"/>
      <c r="AA37" s="88"/>
    </row>
    <row r="38" spans="1:27" s="61" customFormat="1" ht="15.75">
      <c r="A38" s="13" t="s">
        <v>14</v>
      </c>
      <c r="B38" s="7" t="s">
        <v>15</v>
      </c>
      <c r="C38" s="32">
        <f>C40+C44+C49</f>
        <v>33140</v>
      </c>
      <c r="D38" s="49">
        <f>E38+F38+G38+H38+I38</f>
        <v>6047020</v>
      </c>
      <c r="E38" s="45">
        <f>E40+E44+E49</f>
        <v>1000000</v>
      </c>
      <c r="F38" s="45">
        <f>F40+F44+F49</f>
        <v>0</v>
      </c>
      <c r="G38" s="45">
        <f>G40+G44+G49</f>
        <v>720000</v>
      </c>
      <c r="H38" s="45">
        <f>H40+H44+H49</f>
        <v>1763596</v>
      </c>
      <c r="I38" s="45">
        <f>I40+I44+I49</f>
        <v>2563424</v>
      </c>
      <c r="J38" s="13" t="s">
        <v>14</v>
      </c>
      <c r="K38" s="7" t="s">
        <v>15</v>
      </c>
      <c r="L38" s="32">
        <f>L40+L44+L49</f>
        <v>28744</v>
      </c>
      <c r="M38" s="49">
        <f>N38+O38+P38+Q38+R38</f>
        <v>5942991</v>
      </c>
      <c r="N38" s="45">
        <f>N40+N44+N49</f>
        <v>1000000</v>
      </c>
      <c r="O38" s="45">
        <f>O40+O44+O49</f>
        <v>0</v>
      </c>
      <c r="P38" s="45">
        <f>P40+P44+P49</f>
        <v>641971</v>
      </c>
      <c r="Q38" s="45">
        <f>Q40+Q44+Q49</f>
        <v>1377596</v>
      </c>
      <c r="R38" s="45">
        <f>R40+R44+R49</f>
        <v>2923424</v>
      </c>
      <c r="S38" s="43"/>
      <c r="T38" s="108"/>
      <c r="U38" s="88">
        <f t="shared" si="1"/>
        <v>-4396</v>
      </c>
      <c r="V38" s="88">
        <f t="shared" si="2"/>
        <v>-104029</v>
      </c>
      <c r="W38" s="88">
        <f t="shared" si="3"/>
        <v>0</v>
      </c>
      <c r="X38" s="88">
        <f t="shared" si="4"/>
        <v>0</v>
      </c>
      <c r="Y38" s="88">
        <f t="shared" si="5"/>
        <v>-78029</v>
      </c>
      <c r="Z38" s="88">
        <f t="shared" si="6"/>
        <v>-386000</v>
      </c>
      <c r="AA38" s="88">
        <f t="shared" si="7"/>
        <v>360000</v>
      </c>
    </row>
    <row r="39" spans="1:27" s="65" customFormat="1" ht="5.25" customHeight="1">
      <c r="A39" s="14"/>
      <c r="B39" s="75"/>
      <c r="C39" s="33"/>
      <c r="D39" s="50"/>
      <c r="E39" s="51"/>
      <c r="F39" s="51"/>
      <c r="G39" s="51"/>
      <c r="H39" s="51"/>
      <c r="I39" s="51"/>
      <c r="J39" s="14"/>
      <c r="K39" s="75"/>
      <c r="L39" s="33"/>
      <c r="M39" s="50"/>
      <c r="N39" s="51"/>
      <c r="O39" s="51"/>
      <c r="P39" s="51"/>
      <c r="Q39" s="51"/>
      <c r="R39" s="51"/>
      <c r="S39" s="15"/>
      <c r="T39" s="113"/>
      <c r="U39" s="88"/>
      <c r="V39" s="88"/>
      <c r="W39" s="88"/>
      <c r="X39" s="88"/>
      <c r="Y39" s="88"/>
      <c r="Z39" s="88"/>
      <c r="AA39" s="88"/>
    </row>
    <row r="40" spans="1:27" ht="15.75">
      <c r="A40" s="15"/>
      <c r="B40" s="74" t="s">
        <v>8</v>
      </c>
      <c r="C40" s="34">
        <f>C41+C42</f>
        <v>9000</v>
      </c>
      <c r="D40" s="44">
        <f>E40+F40+G40+H40+I40</f>
        <v>1220000</v>
      </c>
      <c r="E40" s="46">
        <f>E41+E42</f>
        <v>0</v>
      </c>
      <c r="F40" s="46">
        <f>F41+F42</f>
        <v>0</v>
      </c>
      <c r="G40" s="46">
        <f>G41+G42</f>
        <v>720000</v>
      </c>
      <c r="H40" s="46">
        <f>H41+H42</f>
        <v>0</v>
      </c>
      <c r="I40" s="46">
        <f>I41+I42</f>
        <v>500000</v>
      </c>
      <c r="J40" s="15"/>
      <c r="K40" s="74" t="s">
        <v>8</v>
      </c>
      <c r="L40" s="34">
        <f>L41+L42</f>
        <v>11239</v>
      </c>
      <c r="M40" s="44">
        <f>N40+O40+P40+Q40+R40</f>
        <v>1341971</v>
      </c>
      <c r="N40" s="46">
        <f>N41+N42</f>
        <v>0</v>
      </c>
      <c r="O40" s="46">
        <f>O41+O42</f>
        <v>0</v>
      </c>
      <c r="P40" s="46">
        <f>P41+P42</f>
        <v>641971</v>
      </c>
      <c r="Q40" s="46">
        <f>Q41+Q42</f>
        <v>0</v>
      </c>
      <c r="R40" s="46">
        <f>R41+R42</f>
        <v>700000</v>
      </c>
      <c r="S40" s="2"/>
      <c r="T40" s="3"/>
      <c r="U40" s="88">
        <f t="shared" si="1"/>
        <v>2239</v>
      </c>
      <c r="V40" s="88">
        <f t="shared" si="2"/>
        <v>121971</v>
      </c>
      <c r="W40" s="88">
        <f t="shared" si="3"/>
        <v>0</v>
      </c>
      <c r="X40" s="88">
        <f t="shared" si="4"/>
        <v>0</v>
      </c>
      <c r="Y40" s="88">
        <f t="shared" si="5"/>
        <v>-78029</v>
      </c>
      <c r="Z40" s="88">
        <f t="shared" si="6"/>
        <v>0</v>
      </c>
      <c r="AA40" s="88">
        <f t="shared" si="7"/>
        <v>200000</v>
      </c>
    </row>
    <row r="41" spans="1:27" ht="15.75">
      <c r="A41" s="2"/>
      <c r="B41" s="75" t="s">
        <v>70</v>
      </c>
      <c r="C41" s="33">
        <v>5200</v>
      </c>
      <c r="D41" s="50">
        <f>E41+F41+G41+H41+I41</f>
        <v>720000</v>
      </c>
      <c r="E41" s="51"/>
      <c r="F41" s="51"/>
      <c r="G41" s="51">
        <v>720000</v>
      </c>
      <c r="H41" s="51"/>
      <c r="I41" s="51"/>
      <c r="J41" s="2"/>
      <c r="K41" s="75" t="s">
        <v>70</v>
      </c>
      <c r="L41" s="33">
        <v>5200</v>
      </c>
      <c r="M41" s="95">
        <f>N41+O41+P41+Q41+R41</f>
        <v>641971</v>
      </c>
      <c r="N41" s="51"/>
      <c r="O41" s="51"/>
      <c r="P41" s="96">
        <v>641971</v>
      </c>
      <c r="Q41" s="51"/>
      <c r="R41" s="51"/>
      <c r="S41" s="2"/>
      <c r="T41" s="3"/>
      <c r="U41" s="88">
        <f t="shared" si="1"/>
        <v>0</v>
      </c>
      <c r="V41" s="88">
        <f t="shared" si="2"/>
        <v>-78029</v>
      </c>
      <c r="W41" s="88">
        <f t="shared" si="3"/>
        <v>0</v>
      </c>
      <c r="X41" s="88">
        <f t="shared" si="4"/>
        <v>0</v>
      </c>
      <c r="Y41" s="88">
        <f t="shared" si="5"/>
        <v>-78029</v>
      </c>
      <c r="Z41" s="88">
        <f t="shared" si="6"/>
        <v>0</v>
      </c>
      <c r="AA41" s="88">
        <f t="shared" si="7"/>
        <v>0</v>
      </c>
    </row>
    <row r="42" spans="1:27" ht="15.75">
      <c r="A42" s="2"/>
      <c r="B42" s="75" t="s">
        <v>71</v>
      </c>
      <c r="C42" s="33">
        <v>3800</v>
      </c>
      <c r="D42" s="50">
        <f>E42+F42+G42+H42+I42</f>
        <v>500000</v>
      </c>
      <c r="E42" s="51"/>
      <c r="F42" s="51"/>
      <c r="G42" s="51"/>
      <c r="H42" s="51"/>
      <c r="I42" s="51">
        <v>500000</v>
      </c>
      <c r="J42" s="2"/>
      <c r="K42" s="75" t="s">
        <v>71</v>
      </c>
      <c r="L42" s="92">
        <v>6039</v>
      </c>
      <c r="M42" s="95">
        <f>N42+O42+P42+Q42+R42</f>
        <v>700000</v>
      </c>
      <c r="N42" s="51"/>
      <c r="O42" s="51"/>
      <c r="P42" s="51"/>
      <c r="Q42" s="51"/>
      <c r="R42" s="96">
        <v>700000</v>
      </c>
      <c r="S42" s="2"/>
      <c r="T42" s="3"/>
      <c r="U42" s="88">
        <f t="shared" si="1"/>
        <v>2239</v>
      </c>
      <c r="V42" s="88">
        <f t="shared" si="2"/>
        <v>200000</v>
      </c>
      <c r="W42" s="88">
        <f t="shared" si="3"/>
        <v>0</v>
      </c>
      <c r="X42" s="88">
        <f t="shared" si="4"/>
        <v>0</v>
      </c>
      <c r="Y42" s="88">
        <f t="shared" si="5"/>
        <v>0</v>
      </c>
      <c r="Z42" s="88">
        <f t="shared" si="6"/>
        <v>0</v>
      </c>
      <c r="AA42" s="88">
        <f t="shared" si="7"/>
        <v>200000</v>
      </c>
    </row>
    <row r="43" spans="1:27" ht="5.25" customHeight="1">
      <c r="A43" s="16"/>
      <c r="B43" s="76"/>
      <c r="C43" s="35"/>
      <c r="D43" s="50"/>
      <c r="E43" s="51"/>
      <c r="F43" s="51"/>
      <c r="G43" s="51"/>
      <c r="H43" s="51"/>
      <c r="I43" s="51"/>
      <c r="J43" s="16"/>
      <c r="K43" s="76"/>
      <c r="L43" s="35"/>
      <c r="M43" s="50"/>
      <c r="N43" s="51"/>
      <c r="O43" s="51"/>
      <c r="P43" s="51"/>
      <c r="Q43" s="51"/>
      <c r="R43" s="51"/>
      <c r="S43" s="2"/>
      <c r="T43" s="3"/>
      <c r="U43" s="88"/>
      <c r="V43" s="88"/>
      <c r="W43" s="88"/>
      <c r="X43" s="88"/>
      <c r="Y43" s="88"/>
      <c r="Z43" s="88"/>
      <c r="AA43" s="88"/>
    </row>
    <row r="44" spans="1:27" ht="15.75">
      <c r="A44" s="16"/>
      <c r="B44" s="74" t="s">
        <v>12</v>
      </c>
      <c r="C44" s="34">
        <f>C45+C46+C47</f>
        <v>6040</v>
      </c>
      <c r="D44" s="44">
        <f>E44+F44+G44+H44+I44</f>
        <v>823596</v>
      </c>
      <c r="E44" s="46">
        <f>E45+E46+E47</f>
        <v>0</v>
      </c>
      <c r="F44" s="46">
        <f>F45+F46+F47</f>
        <v>0</v>
      </c>
      <c r="G44" s="46">
        <f>G45+G46+G47</f>
        <v>0</v>
      </c>
      <c r="H44" s="46">
        <f>H45+H46+H47</f>
        <v>423596</v>
      </c>
      <c r="I44" s="46">
        <f>I45+I46+I47</f>
        <v>400000</v>
      </c>
      <c r="J44" s="16"/>
      <c r="K44" s="74" t="s">
        <v>12</v>
      </c>
      <c r="L44" s="34">
        <f>L45+L46+L47</f>
        <v>3140</v>
      </c>
      <c r="M44" s="44">
        <f>N44+O44+P44+Q44+R44</f>
        <v>423596</v>
      </c>
      <c r="N44" s="46">
        <f>N45+N46+N47</f>
        <v>0</v>
      </c>
      <c r="O44" s="46">
        <f>O45+O46+O47</f>
        <v>0</v>
      </c>
      <c r="P44" s="46">
        <f>P45+P46+P47</f>
        <v>0</v>
      </c>
      <c r="Q44" s="46">
        <f>Q45+Q46+Q47</f>
        <v>423596</v>
      </c>
      <c r="R44" s="46">
        <f>R45+R46+R47</f>
        <v>0</v>
      </c>
      <c r="S44" s="2"/>
      <c r="T44" s="3"/>
      <c r="U44" s="88">
        <f t="shared" si="1"/>
        <v>-2900</v>
      </c>
      <c r="V44" s="88">
        <f t="shared" si="2"/>
        <v>-400000</v>
      </c>
      <c r="W44" s="88">
        <f t="shared" si="3"/>
        <v>0</v>
      </c>
      <c r="X44" s="88">
        <f t="shared" si="4"/>
        <v>0</v>
      </c>
      <c r="Y44" s="88">
        <f t="shared" si="5"/>
        <v>0</v>
      </c>
      <c r="Z44" s="88">
        <f t="shared" si="6"/>
        <v>0</v>
      </c>
      <c r="AA44" s="88">
        <f t="shared" si="7"/>
        <v>-400000</v>
      </c>
    </row>
    <row r="45" spans="1:27" ht="18" customHeight="1">
      <c r="A45" s="2"/>
      <c r="B45" s="75" t="s">
        <v>72</v>
      </c>
      <c r="C45" s="33">
        <v>3140</v>
      </c>
      <c r="D45" s="50">
        <f>E45+F45+G45+H45+I45</f>
        <v>423596</v>
      </c>
      <c r="E45" s="51"/>
      <c r="F45" s="51"/>
      <c r="G45" s="51"/>
      <c r="H45" s="51">
        <v>423596</v>
      </c>
      <c r="I45" s="51"/>
      <c r="J45" s="2"/>
      <c r="K45" s="75" t="s">
        <v>72</v>
      </c>
      <c r="L45" s="33">
        <v>3140</v>
      </c>
      <c r="M45" s="50">
        <f>N45+O45+P45+Q45+R45</f>
        <v>423596</v>
      </c>
      <c r="N45" s="51"/>
      <c r="O45" s="51"/>
      <c r="P45" s="51"/>
      <c r="Q45" s="51">
        <v>423596</v>
      </c>
      <c r="R45" s="51"/>
      <c r="S45" s="2"/>
      <c r="T45" s="3"/>
      <c r="U45" s="88">
        <f t="shared" si="1"/>
        <v>0</v>
      </c>
      <c r="V45" s="88">
        <f t="shared" si="2"/>
        <v>0</v>
      </c>
      <c r="W45" s="88">
        <f t="shared" si="3"/>
        <v>0</v>
      </c>
      <c r="X45" s="88">
        <f t="shared" si="4"/>
        <v>0</v>
      </c>
      <c r="Y45" s="88">
        <f t="shared" si="5"/>
        <v>0</v>
      </c>
      <c r="Z45" s="88">
        <f t="shared" si="6"/>
        <v>0</v>
      </c>
      <c r="AA45" s="88">
        <f t="shared" si="7"/>
        <v>0</v>
      </c>
    </row>
    <row r="46" spans="1:27" ht="15.75">
      <c r="A46" s="2"/>
      <c r="B46" s="75" t="s">
        <v>73</v>
      </c>
      <c r="C46" s="33">
        <v>1500</v>
      </c>
      <c r="D46" s="50">
        <f>E46+F46+G46+H46+I46</f>
        <v>200000</v>
      </c>
      <c r="E46" s="51"/>
      <c r="F46" s="51"/>
      <c r="G46" s="51"/>
      <c r="H46" s="51"/>
      <c r="I46" s="51">
        <v>200000</v>
      </c>
      <c r="J46" s="2"/>
      <c r="K46" s="106" t="s">
        <v>73</v>
      </c>
      <c r="L46" s="92">
        <v>0</v>
      </c>
      <c r="M46" s="95">
        <f>N46+O46+P46+Q46+R46</f>
        <v>0</v>
      </c>
      <c r="N46" s="96"/>
      <c r="O46" s="96"/>
      <c r="P46" s="96"/>
      <c r="Q46" s="96"/>
      <c r="R46" s="96">
        <v>0</v>
      </c>
      <c r="S46" s="115"/>
      <c r="T46" s="110" t="s">
        <v>121</v>
      </c>
      <c r="U46" s="88">
        <f t="shared" si="1"/>
        <v>-1500</v>
      </c>
      <c r="V46" s="88">
        <f t="shared" si="2"/>
        <v>-200000</v>
      </c>
      <c r="W46" s="88">
        <f t="shared" si="3"/>
        <v>0</v>
      </c>
      <c r="X46" s="88">
        <f t="shared" si="4"/>
        <v>0</v>
      </c>
      <c r="Y46" s="88">
        <f t="shared" si="5"/>
        <v>0</v>
      </c>
      <c r="Z46" s="88">
        <f t="shared" si="6"/>
        <v>0</v>
      </c>
      <c r="AA46" s="88">
        <f t="shared" si="7"/>
        <v>-200000</v>
      </c>
    </row>
    <row r="47" spans="1:27" ht="26.25" customHeight="1">
      <c r="A47" s="101"/>
      <c r="B47" s="5" t="s">
        <v>74</v>
      </c>
      <c r="C47" s="33">
        <v>1400</v>
      </c>
      <c r="D47" s="50">
        <f>E47+F47+G47+H47+I47</f>
        <v>200000</v>
      </c>
      <c r="E47" s="50"/>
      <c r="F47" s="50"/>
      <c r="G47" s="50"/>
      <c r="H47" s="50"/>
      <c r="I47" s="50">
        <v>200000</v>
      </c>
      <c r="J47" s="101"/>
      <c r="K47" s="118" t="s">
        <v>74</v>
      </c>
      <c r="L47" s="92">
        <v>0</v>
      </c>
      <c r="M47" s="95">
        <f>N47+O47+P47+Q47+R47</f>
        <v>0</v>
      </c>
      <c r="N47" s="95"/>
      <c r="O47" s="95"/>
      <c r="P47" s="95"/>
      <c r="Q47" s="95"/>
      <c r="R47" s="95">
        <v>0</v>
      </c>
      <c r="S47" s="115"/>
      <c r="T47" s="110" t="s">
        <v>122</v>
      </c>
      <c r="U47" s="88">
        <f t="shared" si="1"/>
        <v>-1400</v>
      </c>
      <c r="V47" s="88">
        <f t="shared" si="2"/>
        <v>-200000</v>
      </c>
      <c r="W47" s="88">
        <f t="shared" si="3"/>
        <v>0</v>
      </c>
      <c r="X47" s="88">
        <f t="shared" si="4"/>
        <v>0</v>
      </c>
      <c r="Y47" s="88">
        <f t="shared" si="5"/>
        <v>0</v>
      </c>
      <c r="Z47" s="88">
        <f t="shared" si="6"/>
        <v>0</v>
      </c>
      <c r="AA47" s="88">
        <f t="shared" si="7"/>
        <v>-200000</v>
      </c>
    </row>
    <row r="48" spans="1:27" ht="7.5" customHeight="1">
      <c r="A48" s="16"/>
      <c r="B48" s="76"/>
      <c r="C48" s="35"/>
      <c r="D48" s="50"/>
      <c r="E48" s="51"/>
      <c r="F48" s="51"/>
      <c r="G48" s="51"/>
      <c r="H48" s="51"/>
      <c r="I48" s="51"/>
      <c r="J48" s="16"/>
      <c r="K48" s="76"/>
      <c r="L48" s="35"/>
      <c r="M48" s="50"/>
      <c r="N48" s="51"/>
      <c r="O48" s="51"/>
      <c r="P48" s="51"/>
      <c r="Q48" s="51"/>
      <c r="R48" s="51"/>
      <c r="S48" s="2"/>
      <c r="T48" s="3"/>
      <c r="U48" s="88"/>
      <c r="V48" s="88"/>
      <c r="W48" s="88"/>
      <c r="X48" s="88"/>
      <c r="Y48" s="88"/>
      <c r="Z48" s="88"/>
      <c r="AA48" s="88"/>
    </row>
    <row r="49" spans="1:27" ht="15.75">
      <c r="A49" s="16"/>
      <c r="B49" s="74" t="s">
        <v>13</v>
      </c>
      <c r="C49" s="34">
        <f>C50+C51+C52+C53+C54</f>
        <v>18100</v>
      </c>
      <c r="D49" s="44">
        <f aca="true" t="shared" si="8" ref="D49:D54">E49+F49+G49+H49+I49</f>
        <v>4003424</v>
      </c>
      <c r="E49" s="46">
        <f>E50+E51+E52+E53+E54</f>
        <v>1000000</v>
      </c>
      <c r="F49" s="46">
        <f>F50+F51+F52+F53+F54</f>
        <v>0</v>
      </c>
      <c r="G49" s="46">
        <f>G50+G51+G52+G53+G54</f>
        <v>0</v>
      </c>
      <c r="H49" s="46">
        <f>H50+H51+H52+H53+H54</f>
        <v>1340000</v>
      </c>
      <c r="I49" s="46">
        <f>I50+I51+I52+I53+I54</f>
        <v>1663424</v>
      </c>
      <c r="J49" s="16"/>
      <c r="K49" s="74" t="s">
        <v>13</v>
      </c>
      <c r="L49" s="34">
        <f>L50+L51+L52+L53+L54</f>
        <v>14365</v>
      </c>
      <c r="M49" s="44">
        <f aca="true" t="shared" si="9" ref="M49:M54">N49+O49+P49+Q49+R49</f>
        <v>4177424</v>
      </c>
      <c r="N49" s="46">
        <f>N50+N51+N52+N53+N54</f>
        <v>1000000</v>
      </c>
      <c r="O49" s="46">
        <f>O50+O51+O52+O53+O54</f>
        <v>0</v>
      </c>
      <c r="P49" s="46">
        <f>P50+P51+P52+P53+P54</f>
        <v>0</v>
      </c>
      <c r="Q49" s="46">
        <f>Q50+Q51+Q52+Q53+Q54</f>
        <v>954000</v>
      </c>
      <c r="R49" s="46">
        <f>R50+R51+R52+R53+R54</f>
        <v>2223424</v>
      </c>
      <c r="S49" s="2"/>
      <c r="T49" s="3"/>
      <c r="U49" s="88">
        <f t="shared" si="1"/>
        <v>-3735</v>
      </c>
      <c r="V49" s="88">
        <f t="shared" si="2"/>
        <v>174000</v>
      </c>
      <c r="W49" s="88">
        <f t="shared" si="3"/>
        <v>0</v>
      </c>
      <c r="X49" s="88">
        <f t="shared" si="4"/>
        <v>0</v>
      </c>
      <c r="Y49" s="88">
        <f t="shared" si="5"/>
        <v>0</v>
      </c>
      <c r="Z49" s="88">
        <f t="shared" si="6"/>
        <v>-386000</v>
      </c>
      <c r="AA49" s="88">
        <f t="shared" si="7"/>
        <v>560000</v>
      </c>
    </row>
    <row r="50" spans="1:27" ht="15.75">
      <c r="A50" s="2"/>
      <c r="B50" s="75" t="s">
        <v>46</v>
      </c>
      <c r="C50" s="33">
        <v>4500</v>
      </c>
      <c r="D50" s="50">
        <f t="shared" si="8"/>
        <v>1000000</v>
      </c>
      <c r="E50" s="51">
        <v>1000000</v>
      </c>
      <c r="F50" s="51"/>
      <c r="G50" s="102"/>
      <c r="H50" s="51"/>
      <c r="I50" s="102"/>
      <c r="J50" s="2"/>
      <c r="K50" s="75" t="s">
        <v>46</v>
      </c>
      <c r="L50" s="92">
        <v>3900</v>
      </c>
      <c r="M50" s="50">
        <f t="shared" si="9"/>
        <v>1000000</v>
      </c>
      <c r="N50" s="51">
        <v>1000000</v>
      </c>
      <c r="O50" s="51"/>
      <c r="P50" s="102"/>
      <c r="Q50" s="51"/>
      <c r="R50" s="102"/>
      <c r="S50" s="2"/>
      <c r="T50" s="3"/>
      <c r="U50" s="88">
        <f t="shared" si="1"/>
        <v>-600</v>
      </c>
      <c r="V50" s="88">
        <f t="shared" si="2"/>
        <v>0</v>
      </c>
      <c r="W50" s="88">
        <f t="shared" si="3"/>
        <v>0</v>
      </c>
      <c r="X50" s="88">
        <f t="shared" si="4"/>
        <v>0</v>
      </c>
      <c r="Y50" s="88">
        <f t="shared" si="5"/>
        <v>0</v>
      </c>
      <c r="Z50" s="88">
        <f t="shared" si="6"/>
        <v>0</v>
      </c>
      <c r="AA50" s="88">
        <f t="shared" si="7"/>
        <v>0</v>
      </c>
    </row>
    <row r="51" spans="1:27" ht="15.75">
      <c r="A51" s="2"/>
      <c r="B51" s="75" t="s">
        <v>75</v>
      </c>
      <c r="C51" s="33">
        <v>2900</v>
      </c>
      <c r="D51" s="50">
        <f t="shared" si="8"/>
        <v>430000</v>
      </c>
      <c r="E51" s="51"/>
      <c r="F51" s="51"/>
      <c r="G51" s="51"/>
      <c r="H51" s="51">
        <v>430000</v>
      </c>
      <c r="I51" s="102"/>
      <c r="J51" s="2"/>
      <c r="K51" s="75" t="s">
        <v>75</v>
      </c>
      <c r="L51" s="33">
        <v>2900</v>
      </c>
      <c r="M51" s="50">
        <f t="shared" si="9"/>
        <v>430000</v>
      </c>
      <c r="N51" s="51"/>
      <c r="O51" s="51"/>
      <c r="P51" s="51"/>
      <c r="Q51" s="51">
        <v>430000</v>
      </c>
      <c r="R51" s="102"/>
      <c r="S51" s="2"/>
      <c r="T51" s="3"/>
      <c r="U51" s="88">
        <f t="shared" si="1"/>
        <v>0</v>
      </c>
      <c r="V51" s="88">
        <f t="shared" si="2"/>
        <v>0</v>
      </c>
      <c r="W51" s="88">
        <f t="shared" si="3"/>
        <v>0</v>
      </c>
      <c r="X51" s="88">
        <f t="shared" si="4"/>
        <v>0</v>
      </c>
      <c r="Y51" s="88">
        <f t="shared" si="5"/>
        <v>0</v>
      </c>
      <c r="Z51" s="88">
        <f t="shared" si="6"/>
        <v>0</v>
      </c>
      <c r="AA51" s="88">
        <f t="shared" si="7"/>
        <v>0</v>
      </c>
    </row>
    <row r="52" spans="1:27" ht="15.75">
      <c r="A52" s="2"/>
      <c r="B52" s="75" t="s">
        <v>76</v>
      </c>
      <c r="C52" s="33">
        <v>4200</v>
      </c>
      <c r="D52" s="50">
        <f t="shared" si="8"/>
        <v>670000</v>
      </c>
      <c r="E52" s="51"/>
      <c r="F52" s="102"/>
      <c r="G52" s="102"/>
      <c r="H52" s="51">
        <v>670000</v>
      </c>
      <c r="I52" s="102"/>
      <c r="J52" s="2"/>
      <c r="K52" s="75" t="s">
        <v>76</v>
      </c>
      <c r="L52" s="92">
        <v>3045</v>
      </c>
      <c r="M52" s="95">
        <f t="shared" si="9"/>
        <v>524000</v>
      </c>
      <c r="N52" s="51"/>
      <c r="O52" s="102"/>
      <c r="P52" s="102"/>
      <c r="Q52" s="96">
        <v>524000</v>
      </c>
      <c r="R52" s="102"/>
      <c r="S52" s="2"/>
      <c r="T52" s="3"/>
      <c r="U52" s="88">
        <f t="shared" si="1"/>
        <v>-1155</v>
      </c>
      <c r="V52" s="88">
        <f t="shared" si="2"/>
        <v>-146000</v>
      </c>
      <c r="W52" s="88">
        <f t="shared" si="3"/>
        <v>0</v>
      </c>
      <c r="X52" s="88">
        <f t="shared" si="4"/>
        <v>0</v>
      </c>
      <c r="Y52" s="88">
        <f t="shared" si="5"/>
        <v>0</v>
      </c>
      <c r="Z52" s="88">
        <f t="shared" si="6"/>
        <v>-146000</v>
      </c>
      <c r="AA52" s="88">
        <f t="shared" si="7"/>
        <v>0</v>
      </c>
    </row>
    <row r="53" spans="1:27" ht="15.75">
      <c r="A53" s="2"/>
      <c r="B53" s="75" t="s">
        <v>77</v>
      </c>
      <c r="C53" s="33">
        <v>1800</v>
      </c>
      <c r="D53" s="50">
        <f t="shared" si="8"/>
        <v>240000</v>
      </c>
      <c r="E53" s="51"/>
      <c r="F53" s="102"/>
      <c r="G53" s="102"/>
      <c r="H53" s="51">
        <v>240000</v>
      </c>
      <c r="I53" s="102"/>
      <c r="J53" s="2"/>
      <c r="K53" s="106" t="s">
        <v>77</v>
      </c>
      <c r="L53" s="92">
        <v>0</v>
      </c>
      <c r="M53" s="95">
        <f t="shared" si="9"/>
        <v>0</v>
      </c>
      <c r="N53" s="96"/>
      <c r="O53" s="120"/>
      <c r="P53" s="120"/>
      <c r="Q53" s="96">
        <v>0</v>
      </c>
      <c r="R53" s="120"/>
      <c r="S53" s="115"/>
      <c r="T53" s="110" t="s">
        <v>123</v>
      </c>
      <c r="U53" s="88">
        <f t="shared" si="1"/>
        <v>-1800</v>
      </c>
      <c r="V53" s="88">
        <f t="shared" si="2"/>
        <v>-240000</v>
      </c>
      <c r="W53" s="88">
        <f t="shared" si="3"/>
        <v>0</v>
      </c>
      <c r="X53" s="88">
        <f t="shared" si="4"/>
        <v>0</v>
      </c>
      <c r="Y53" s="88">
        <f t="shared" si="5"/>
        <v>0</v>
      </c>
      <c r="Z53" s="88">
        <f t="shared" si="6"/>
        <v>-240000</v>
      </c>
      <c r="AA53" s="88">
        <f t="shared" si="7"/>
        <v>0</v>
      </c>
    </row>
    <row r="54" spans="1:27" ht="15.75">
      <c r="A54" s="2"/>
      <c r="B54" s="75" t="s">
        <v>113</v>
      </c>
      <c r="C54" s="33">
        <v>4700</v>
      </c>
      <c r="D54" s="50">
        <f t="shared" si="8"/>
        <v>1663424</v>
      </c>
      <c r="E54" s="51"/>
      <c r="F54" s="102"/>
      <c r="G54" s="102"/>
      <c r="H54" s="51"/>
      <c r="I54" s="51">
        <v>1663424</v>
      </c>
      <c r="J54" s="2"/>
      <c r="K54" s="75" t="s">
        <v>113</v>
      </c>
      <c r="L54" s="92">
        <v>4520</v>
      </c>
      <c r="M54" s="95">
        <f t="shared" si="9"/>
        <v>2223424</v>
      </c>
      <c r="N54" s="51"/>
      <c r="O54" s="102"/>
      <c r="P54" s="102"/>
      <c r="Q54" s="51"/>
      <c r="R54" s="96">
        <v>2223424</v>
      </c>
      <c r="S54" s="2"/>
      <c r="T54" s="3"/>
      <c r="U54" s="88">
        <f t="shared" si="1"/>
        <v>-180</v>
      </c>
      <c r="V54" s="88">
        <f aca="true" t="shared" si="10" ref="V54:AA54">M54-D54</f>
        <v>560000</v>
      </c>
      <c r="W54" s="88">
        <f t="shared" si="10"/>
        <v>0</v>
      </c>
      <c r="X54" s="88">
        <f t="shared" si="10"/>
        <v>0</v>
      </c>
      <c r="Y54" s="88">
        <f t="shared" si="10"/>
        <v>0</v>
      </c>
      <c r="Z54" s="88">
        <f t="shared" si="10"/>
        <v>0</v>
      </c>
      <c r="AA54" s="88">
        <f t="shared" si="10"/>
        <v>560000</v>
      </c>
    </row>
    <row r="55" spans="1:27" ht="5.25" customHeight="1">
      <c r="A55" s="2"/>
      <c r="B55" s="76"/>
      <c r="C55" s="35"/>
      <c r="D55" s="17"/>
      <c r="E55" s="103"/>
      <c r="F55" s="103"/>
      <c r="G55" s="103"/>
      <c r="H55" s="103"/>
      <c r="I55" s="103"/>
      <c r="J55" s="2"/>
      <c r="K55" s="76"/>
      <c r="L55" s="35"/>
      <c r="M55" s="17"/>
      <c r="N55" s="103"/>
      <c r="O55" s="103"/>
      <c r="P55" s="103"/>
      <c r="Q55" s="103"/>
      <c r="R55" s="103"/>
      <c r="S55" s="2"/>
      <c r="T55" s="3"/>
      <c r="U55" s="88"/>
      <c r="V55" s="88"/>
      <c r="W55" s="88"/>
      <c r="X55" s="88"/>
      <c r="Y55" s="88"/>
      <c r="Z55" s="88"/>
      <c r="AA55" s="88"/>
    </row>
    <row r="56" spans="1:27" s="66" customFormat="1" ht="17.25">
      <c r="A56" s="13" t="s">
        <v>16</v>
      </c>
      <c r="B56" s="7" t="s">
        <v>17</v>
      </c>
      <c r="C56" s="32">
        <f>C59+C61</f>
        <v>26902</v>
      </c>
      <c r="D56" s="49">
        <f>E56+F56+G56+H56+I56</f>
        <v>970000</v>
      </c>
      <c r="E56" s="45">
        <f>E59+E61</f>
        <v>0</v>
      </c>
      <c r="F56" s="45">
        <f>F59+F61</f>
        <v>400000</v>
      </c>
      <c r="G56" s="45">
        <f>G59+G61</f>
        <v>370000</v>
      </c>
      <c r="H56" s="45">
        <f>H59+H61</f>
        <v>200000</v>
      </c>
      <c r="I56" s="45">
        <f>I59+I61</f>
        <v>0</v>
      </c>
      <c r="J56" s="13" t="s">
        <v>16</v>
      </c>
      <c r="K56" s="7" t="s">
        <v>17</v>
      </c>
      <c r="L56" s="32">
        <f>L59+L61</f>
        <v>21622</v>
      </c>
      <c r="M56" s="49">
        <f>N56+O56+P56+Q56+R56</f>
        <v>770000</v>
      </c>
      <c r="N56" s="45">
        <f>N59+N61</f>
        <v>0</v>
      </c>
      <c r="O56" s="45">
        <f>O59+O61</f>
        <v>400000</v>
      </c>
      <c r="P56" s="45">
        <f>P59+P61</f>
        <v>370000</v>
      </c>
      <c r="Q56" s="45">
        <f>Q59+Q61</f>
        <v>0</v>
      </c>
      <c r="R56" s="45">
        <f>R59+R61</f>
        <v>0</v>
      </c>
      <c r="S56" s="8"/>
      <c r="T56" s="109"/>
      <c r="U56" s="88">
        <f t="shared" si="1"/>
        <v>-5280</v>
      </c>
      <c r="V56" s="88">
        <f t="shared" si="2"/>
        <v>-200000</v>
      </c>
      <c r="W56" s="88">
        <f t="shared" si="3"/>
        <v>0</v>
      </c>
      <c r="X56" s="88">
        <f t="shared" si="4"/>
        <v>0</v>
      </c>
      <c r="Y56" s="88">
        <f t="shared" si="5"/>
        <v>0</v>
      </c>
      <c r="Z56" s="88">
        <f t="shared" si="6"/>
        <v>-200000</v>
      </c>
      <c r="AA56" s="88">
        <f t="shared" si="7"/>
        <v>0</v>
      </c>
    </row>
    <row r="57" spans="1:27" s="67" customFormat="1" ht="6" customHeight="1">
      <c r="A57" s="18"/>
      <c r="B57" s="23"/>
      <c r="C57" s="32"/>
      <c r="D57" s="49"/>
      <c r="E57" s="45"/>
      <c r="F57" s="45"/>
      <c r="G57" s="45"/>
      <c r="H57" s="45"/>
      <c r="I57" s="45"/>
      <c r="J57" s="18"/>
      <c r="K57" s="23"/>
      <c r="L57" s="32"/>
      <c r="M57" s="49"/>
      <c r="N57" s="45"/>
      <c r="O57" s="45"/>
      <c r="P57" s="45"/>
      <c r="Q57" s="45"/>
      <c r="R57" s="45"/>
      <c r="S57" s="90"/>
      <c r="T57" s="114"/>
      <c r="U57" s="88"/>
      <c r="V57" s="88"/>
      <c r="W57" s="88"/>
      <c r="X57" s="88"/>
      <c r="Y57" s="88"/>
      <c r="Z57" s="88"/>
      <c r="AA57" s="88"/>
    </row>
    <row r="58" spans="1:27" s="67" customFormat="1" ht="15.75">
      <c r="A58" s="15"/>
      <c r="B58" s="74" t="s">
        <v>12</v>
      </c>
      <c r="C58" s="34"/>
      <c r="D58" s="44"/>
      <c r="E58" s="46"/>
      <c r="F58" s="46"/>
      <c r="G58" s="46"/>
      <c r="H58" s="46"/>
      <c r="I58" s="46"/>
      <c r="J58" s="15"/>
      <c r="K58" s="74" t="s">
        <v>12</v>
      </c>
      <c r="L58" s="34"/>
      <c r="M58" s="44"/>
      <c r="N58" s="46"/>
      <c r="O58" s="46"/>
      <c r="P58" s="46"/>
      <c r="Q58" s="46"/>
      <c r="R58" s="46"/>
      <c r="S58" s="90"/>
      <c r="T58" s="114"/>
      <c r="U58" s="88">
        <f t="shared" si="1"/>
        <v>0</v>
      </c>
      <c r="V58" s="88">
        <f t="shared" si="2"/>
        <v>0</v>
      </c>
      <c r="W58" s="88">
        <f t="shared" si="3"/>
        <v>0</v>
      </c>
      <c r="X58" s="88">
        <f t="shared" si="4"/>
        <v>0</v>
      </c>
      <c r="Y58" s="88">
        <f t="shared" si="5"/>
        <v>0</v>
      </c>
      <c r="Z58" s="88">
        <f t="shared" si="6"/>
        <v>0</v>
      </c>
      <c r="AA58" s="88">
        <f t="shared" si="7"/>
        <v>0</v>
      </c>
    </row>
    <row r="59" spans="1:27" s="67" customFormat="1" ht="15.75">
      <c r="A59" s="2"/>
      <c r="B59" s="75" t="s">
        <v>18</v>
      </c>
      <c r="C59" s="33">
        <v>6522</v>
      </c>
      <c r="D59" s="50">
        <f>E59+F59+G59+H59+I59</f>
        <v>200000</v>
      </c>
      <c r="E59" s="51"/>
      <c r="F59" s="51">
        <v>200000</v>
      </c>
      <c r="G59" s="51"/>
      <c r="H59" s="51"/>
      <c r="I59" s="51"/>
      <c r="J59" s="2"/>
      <c r="K59" s="75" t="s">
        <v>18</v>
      </c>
      <c r="L59" s="33">
        <v>6522</v>
      </c>
      <c r="M59" s="50">
        <f>N59+O59+P59+Q59+R59</f>
        <v>200000</v>
      </c>
      <c r="N59" s="51"/>
      <c r="O59" s="51">
        <v>200000</v>
      </c>
      <c r="P59" s="51"/>
      <c r="Q59" s="51"/>
      <c r="R59" s="51"/>
      <c r="S59" s="90"/>
      <c r="T59" s="114"/>
      <c r="U59" s="88">
        <f t="shared" si="1"/>
        <v>0</v>
      </c>
      <c r="V59" s="88">
        <f t="shared" si="2"/>
        <v>0</v>
      </c>
      <c r="W59" s="88">
        <f t="shared" si="3"/>
        <v>0</v>
      </c>
      <c r="X59" s="88">
        <f t="shared" si="4"/>
        <v>0</v>
      </c>
      <c r="Y59" s="88">
        <f t="shared" si="5"/>
        <v>0</v>
      </c>
      <c r="Z59" s="88">
        <f t="shared" si="6"/>
        <v>0</v>
      </c>
      <c r="AA59" s="88">
        <f t="shared" si="7"/>
        <v>0</v>
      </c>
    </row>
    <row r="60" spans="1:27" s="65" customFormat="1" ht="6.75" customHeight="1">
      <c r="A60" s="15"/>
      <c r="B60" s="76"/>
      <c r="C60" s="35"/>
      <c r="D60" s="50"/>
      <c r="E60" s="51"/>
      <c r="F60" s="104"/>
      <c r="G60" s="104"/>
      <c r="H60" s="104"/>
      <c r="I60" s="104"/>
      <c r="J60" s="15"/>
      <c r="K60" s="76"/>
      <c r="L60" s="35"/>
      <c r="M60" s="50"/>
      <c r="N60" s="51"/>
      <c r="O60" s="104"/>
      <c r="P60" s="104"/>
      <c r="Q60" s="104"/>
      <c r="R60" s="104"/>
      <c r="S60" s="15"/>
      <c r="T60" s="113"/>
      <c r="U60" s="88"/>
      <c r="V60" s="88"/>
      <c r="W60" s="88"/>
      <c r="X60" s="88"/>
      <c r="Y60" s="88"/>
      <c r="Z60" s="88"/>
      <c r="AA60" s="88"/>
    </row>
    <row r="61" spans="1:27" s="65" customFormat="1" ht="15.75">
      <c r="A61" s="15"/>
      <c r="B61" s="74" t="s">
        <v>13</v>
      </c>
      <c r="C61" s="34">
        <f>C62+C63+C64+C65</f>
        <v>20380</v>
      </c>
      <c r="D61" s="44">
        <f>E61+F61+G61+H61+I61</f>
        <v>770000</v>
      </c>
      <c r="E61" s="46">
        <f>E62+E63+E64+E65</f>
        <v>0</v>
      </c>
      <c r="F61" s="46">
        <f>F62+F63+F64+F65</f>
        <v>200000</v>
      </c>
      <c r="G61" s="46">
        <f>G62+G63+G64+G65</f>
        <v>370000</v>
      </c>
      <c r="H61" s="46">
        <f>H62+H63+H64+H65</f>
        <v>200000</v>
      </c>
      <c r="I61" s="46">
        <f>I62+I63+I64+I65</f>
        <v>0</v>
      </c>
      <c r="J61" s="15"/>
      <c r="K61" s="74" t="s">
        <v>13</v>
      </c>
      <c r="L61" s="34">
        <f>L62+L63+L64+L65</f>
        <v>15100</v>
      </c>
      <c r="M61" s="44">
        <f>N61+O61+P61+Q61+R61</f>
        <v>570000</v>
      </c>
      <c r="N61" s="46">
        <f>N62+N63+N64+N65</f>
        <v>0</v>
      </c>
      <c r="O61" s="46">
        <f>O62+O63+O64+O65</f>
        <v>200000</v>
      </c>
      <c r="P61" s="46">
        <f>P62+P63+P64+P65</f>
        <v>370000</v>
      </c>
      <c r="Q61" s="46">
        <f>Q62+Q63+Q64+Q65</f>
        <v>0</v>
      </c>
      <c r="R61" s="46">
        <f>R62+R63+R64+R65</f>
        <v>0</v>
      </c>
      <c r="S61" s="15"/>
      <c r="T61" s="113"/>
      <c r="U61" s="88">
        <f t="shared" si="1"/>
        <v>-5280</v>
      </c>
      <c r="V61" s="88">
        <f t="shared" si="2"/>
        <v>-200000</v>
      </c>
      <c r="W61" s="88">
        <f t="shared" si="3"/>
        <v>0</v>
      </c>
      <c r="X61" s="88">
        <f t="shared" si="4"/>
        <v>0</v>
      </c>
      <c r="Y61" s="88">
        <f t="shared" si="5"/>
        <v>0</v>
      </c>
      <c r="Z61" s="88">
        <f t="shared" si="6"/>
        <v>-200000</v>
      </c>
      <c r="AA61" s="88">
        <f t="shared" si="7"/>
        <v>0</v>
      </c>
    </row>
    <row r="62" spans="1:27" s="65" customFormat="1" ht="31.5">
      <c r="A62" s="15"/>
      <c r="B62" s="75" t="s">
        <v>19</v>
      </c>
      <c r="C62" s="33">
        <v>6500</v>
      </c>
      <c r="D62" s="50">
        <f>E62+F62+G62+H62+I62</f>
        <v>200000</v>
      </c>
      <c r="E62" s="51"/>
      <c r="F62" s="51">
        <v>200000</v>
      </c>
      <c r="G62" s="46"/>
      <c r="H62" s="46"/>
      <c r="I62" s="46"/>
      <c r="J62" s="15"/>
      <c r="K62" s="75" t="s">
        <v>19</v>
      </c>
      <c r="L62" s="33">
        <v>6500</v>
      </c>
      <c r="M62" s="50">
        <f>N62+O62+P62+Q62+R62</f>
        <v>200000</v>
      </c>
      <c r="N62" s="51"/>
      <c r="O62" s="51">
        <v>200000</v>
      </c>
      <c r="P62" s="46"/>
      <c r="Q62" s="46"/>
      <c r="R62" s="46"/>
      <c r="S62" s="15"/>
      <c r="T62" s="113"/>
      <c r="U62" s="88">
        <f t="shared" si="1"/>
        <v>0</v>
      </c>
      <c r="V62" s="88">
        <f t="shared" si="2"/>
        <v>0</v>
      </c>
      <c r="W62" s="88">
        <f t="shared" si="3"/>
        <v>0</v>
      </c>
      <c r="X62" s="88">
        <f t="shared" si="4"/>
        <v>0</v>
      </c>
      <c r="Y62" s="88">
        <f t="shared" si="5"/>
        <v>0</v>
      </c>
      <c r="Z62" s="88">
        <f t="shared" si="6"/>
        <v>0</v>
      </c>
      <c r="AA62" s="88">
        <f t="shared" si="7"/>
        <v>0</v>
      </c>
    </row>
    <row r="63" spans="1:27" s="68" customFormat="1" ht="15.75">
      <c r="A63" s="2"/>
      <c r="B63" s="75" t="s">
        <v>78</v>
      </c>
      <c r="C63" s="33">
        <v>3600</v>
      </c>
      <c r="D63" s="50">
        <f>E63+F63+G63+H63+I63</f>
        <v>220000</v>
      </c>
      <c r="E63" s="51"/>
      <c r="F63" s="51"/>
      <c r="G63" s="51">
        <v>220000</v>
      </c>
      <c r="H63" s="51"/>
      <c r="I63" s="51"/>
      <c r="J63" s="2"/>
      <c r="K63" s="75" t="s">
        <v>78</v>
      </c>
      <c r="L63" s="33">
        <v>3600</v>
      </c>
      <c r="M63" s="50">
        <f>N63+O63+P63+Q63+R63</f>
        <v>220000</v>
      </c>
      <c r="N63" s="51"/>
      <c r="O63" s="51"/>
      <c r="P63" s="51">
        <v>220000</v>
      </c>
      <c r="Q63" s="51"/>
      <c r="R63" s="51"/>
      <c r="S63" s="91"/>
      <c r="T63" s="23"/>
      <c r="U63" s="88">
        <f t="shared" si="1"/>
        <v>0</v>
      </c>
      <c r="V63" s="88">
        <f t="shared" si="2"/>
        <v>0</v>
      </c>
      <c r="W63" s="88">
        <f t="shared" si="3"/>
        <v>0</v>
      </c>
      <c r="X63" s="88">
        <f t="shared" si="4"/>
        <v>0</v>
      </c>
      <c r="Y63" s="88">
        <f t="shared" si="5"/>
        <v>0</v>
      </c>
      <c r="Z63" s="88">
        <f t="shared" si="6"/>
        <v>0</v>
      </c>
      <c r="AA63" s="88">
        <f t="shared" si="7"/>
        <v>0</v>
      </c>
    </row>
    <row r="64" spans="1:27" s="68" customFormat="1" ht="15.75">
      <c r="A64" s="2"/>
      <c r="B64" s="75" t="s">
        <v>79</v>
      </c>
      <c r="C64" s="33">
        <v>5000</v>
      </c>
      <c r="D64" s="50">
        <f>E64+F64+G64+H64+I64</f>
        <v>150000</v>
      </c>
      <c r="E64" s="51"/>
      <c r="F64" s="51"/>
      <c r="G64" s="51">
        <v>150000</v>
      </c>
      <c r="H64" s="51"/>
      <c r="I64" s="51"/>
      <c r="J64" s="2"/>
      <c r="K64" s="75" t="s">
        <v>79</v>
      </c>
      <c r="L64" s="33">
        <v>5000</v>
      </c>
      <c r="M64" s="50">
        <f>N64+O64+P64+Q64+R64</f>
        <v>150000</v>
      </c>
      <c r="N64" s="51"/>
      <c r="O64" s="51"/>
      <c r="P64" s="51">
        <v>150000</v>
      </c>
      <c r="Q64" s="51"/>
      <c r="R64" s="51"/>
      <c r="S64" s="91"/>
      <c r="T64" s="23"/>
      <c r="U64" s="88">
        <f t="shared" si="1"/>
        <v>0</v>
      </c>
      <c r="V64" s="88">
        <f t="shared" si="2"/>
        <v>0</v>
      </c>
      <c r="W64" s="88">
        <f t="shared" si="3"/>
        <v>0</v>
      </c>
      <c r="X64" s="88">
        <f t="shared" si="4"/>
        <v>0</v>
      </c>
      <c r="Y64" s="88">
        <f t="shared" si="5"/>
        <v>0</v>
      </c>
      <c r="Z64" s="88">
        <f t="shared" si="6"/>
        <v>0</v>
      </c>
      <c r="AA64" s="88">
        <f t="shared" si="7"/>
        <v>0</v>
      </c>
    </row>
    <row r="65" spans="1:27" s="68" customFormat="1" ht="15.75">
      <c r="A65" s="2"/>
      <c r="B65" s="75" t="s">
        <v>50</v>
      </c>
      <c r="C65" s="33">
        <v>5280</v>
      </c>
      <c r="D65" s="50">
        <f>E65+F65+G65+H65+I65</f>
        <v>200000</v>
      </c>
      <c r="E65" s="51"/>
      <c r="F65" s="51"/>
      <c r="G65" s="51"/>
      <c r="H65" s="51">
        <v>200000</v>
      </c>
      <c r="I65" s="51"/>
      <c r="J65" s="2"/>
      <c r="K65" s="106" t="s">
        <v>50</v>
      </c>
      <c r="L65" s="92">
        <v>0</v>
      </c>
      <c r="M65" s="95">
        <f>N65+O65+P65+Q65+R65</f>
        <v>0</v>
      </c>
      <c r="N65" s="96"/>
      <c r="O65" s="96"/>
      <c r="P65" s="96"/>
      <c r="Q65" s="96">
        <v>0</v>
      </c>
      <c r="R65" s="96"/>
      <c r="S65" s="121"/>
      <c r="T65" s="110" t="s">
        <v>124</v>
      </c>
      <c r="U65" s="88">
        <f t="shared" si="1"/>
        <v>-5280</v>
      </c>
      <c r="V65" s="88">
        <f t="shared" si="2"/>
        <v>-200000</v>
      </c>
      <c r="W65" s="88">
        <f t="shared" si="3"/>
        <v>0</v>
      </c>
      <c r="X65" s="88">
        <f t="shared" si="4"/>
        <v>0</v>
      </c>
      <c r="Y65" s="88">
        <f t="shared" si="5"/>
        <v>0</v>
      </c>
      <c r="Z65" s="88">
        <f t="shared" si="6"/>
        <v>-200000</v>
      </c>
      <c r="AA65" s="88">
        <f t="shared" si="7"/>
        <v>0</v>
      </c>
    </row>
    <row r="66" spans="1:27" ht="6" customHeight="1">
      <c r="A66" s="2"/>
      <c r="B66" s="75"/>
      <c r="C66" s="33"/>
      <c r="D66" s="50"/>
      <c r="E66" s="51"/>
      <c r="F66" s="51"/>
      <c r="G66" s="51"/>
      <c r="H66" s="51"/>
      <c r="I66" s="51"/>
      <c r="J66" s="2"/>
      <c r="K66" s="75"/>
      <c r="L66" s="33"/>
      <c r="M66" s="50"/>
      <c r="N66" s="51"/>
      <c r="O66" s="51"/>
      <c r="P66" s="51"/>
      <c r="Q66" s="51"/>
      <c r="R66" s="51"/>
      <c r="S66" s="2"/>
      <c r="T66" s="3"/>
      <c r="U66" s="88"/>
      <c r="V66" s="88"/>
      <c r="W66" s="88"/>
      <c r="X66" s="88"/>
      <c r="Y66" s="88"/>
      <c r="Z66" s="88"/>
      <c r="AA66" s="88"/>
    </row>
    <row r="67" spans="1:27" ht="15.75">
      <c r="A67" s="13" t="s">
        <v>20</v>
      </c>
      <c r="B67" s="7" t="s">
        <v>21</v>
      </c>
      <c r="C67" s="45">
        <f>C69</f>
        <v>38</v>
      </c>
      <c r="D67" s="49">
        <f>E67+F67+G67+H67+I67</f>
        <v>700983</v>
      </c>
      <c r="E67" s="45">
        <f>E69</f>
        <v>0</v>
      </c>
      <c r="F67" s="45">
        <f>F69</f>
        <v>620983</v>
      </c>
      <c r="G67" s="45">
        <f>G69</f>
        <v>0</v>
      </c>
      <c r="H67" s="45">
        <f>H69</f>
        <v>0</v>
      </c>
      <c r="I67" s="45">
        <f>I69</f>
        <v>80000</v>
      </c>
      <c r="J67" s="13" t="s">
        <v>20</v>
      </c>
      <c r="K67" s="7" t="s">
        <v>21</v>
      </c>
      <c r="L67" s="45">
        <f>L69</f>
        <v>0</v>
      </c>
      <c r="M67" s="49">
        <f>N67+O67+P67+Q67+R67</f>
        <v>671408</v>
      </c>
      <c r="N67" s="45">
        <f>N69</f>
        <v>0</v>
      </c>
      <c r="O67" s="45">
        <f>O69</f>
        <v>620983</v>
      </c>
      <c r="P67" s="45">
        <f>P69</f>
        <v>0</v>
      </c>
      <c r="Q67" s="45">
        <f>Q69</f>
        <v>0</v>
      </c>
      <c r="R67" s="45">
        <f>R69</f>
        <v>50425</v>
      </c>
      <c r="S67" s="2"/>
      <c r="T67" s="3"/>
      <c r="U67" s="88">
        <f t="shared" si="1"/>
        <v>-38</v>
      </c>
      <c r="V67" s="88">
        <f t="shared" si="2"/>
        <v>-29575</v>
      </c>
      <c r="W67" s="88">
        <f t="shared" si="3"/>
        <v>0</v>
      </c>
      <c r="X67" s="88">
        <f t="shared" si="4"/>
        <v>0</v>
      </c>
      <c r="Y67" s="88">
        <f t="shared" si="5"/>
        <v>0</v>
      </c>
      <c r="Z67" s="88">
        <f t="shared" si="6"/>
        <v>0</v>
      </c>
      <c r="AA67" s="88">
        <f t="shared" si="7"/>
        <v>-29575</v>
      </c>
    </row>
    <row r="68" spans="1:27" ht="6" customHeight="1">
      <c r="A68" s="18"/>
      <c r="B68" s="23"/>
      <c r="C68" s="32"/>
      <c r="D68" s="49"/>
      <c r="E68" s="45"/>
      <c r="F68" s="45"/>
      <c r="G68" s="45"/>
      <c r="H68" s="45"/>
      <c r="I68" s="45"/>
      <c r="J68" s="18"/>
      <c r="K68" s="23"/>
      <c r="L68" s="32"/>
      <c r="M68" s="49"/>
      <c r="N68" s="45"/>
      <c r="O68" s="45"/>
      <c r="P68" s="45"/>
      <c r="Q68" s="45"/>
      <c r="R68" s="45"/>
      <c r="S68" s="2"/>
      <c r="T68" s="3"/>
      <c r="U68" s="88"/>
      <c r="V68" s="88"/>
      <c r="W68" s="88"/>
      <c r="X68" s="88"/>
      <c r="Y68" s="88"/>
      <c r="Z68" s="88"/>
      <c r="AA68" s="88"/>
    </row>
    <row r="69" spans="1:27" ht="15.75">
      <c r="A69" s="19"/>
      <c r="B69" s="74" t="s">
        <v>8</v>
      </c>
      <c r="C69" s="44">
        <f>C70+C71</f>
        <v>38</v>
      </c>
      <c r="D69" s="44">
        <f>E69+F69+G69+H69+I69</f>
        <v>700983</v>
      </c>
      <c r="E69" s="44">
        <f>E70+E71</f>
        <v>0</v>
      </c>
      <c r="F69" s="44">
        <f>F70+F71</f>
        <v>620983</v>
      </c>
      <c r="G69" s="44">
        <f>G70+G71</f>
        <v>0</v>
      </c>
      <c r="H69" s="44">
        <f>H70+H71</f>
        <v>0</v>
      </c>
      <c r="I69" s="44">
        <f>I70+I71</f>
        <v>80000</v>
      </c>
      <c r="J69" s="19"/>
      <c r="K69" s="74" t="s">
        <v>8</v>
      </c>
      <c r="L69" s="44">
        <f>L70+L71</f>
        <v>0</v>
      </c>
      <c r="M69" s="44">
        <f>N69+O69+P69+Q69+R69</f>
        <v>671408</v>
      </c>
      <c r="N69" s="44">
        <f>N70+N71</f>
        <v>0</v>
      </c>
      <c r="O69" s="44">
        <f>O70+O71</f>
        <v>620983</v>
      </c>
      <c r="P69" s="44">
        <f>P70+P71</f>
        <v>0</v>
      </c>
      <c r="Q69" s="44">
        <f>Q70+Q71</f>
        <v>0</v>
      </c>
      <c r="R69" s="44">
        <f>R70+R71</f>
        <v>50425</v>
      </c>
      <c r="S69" s="2"/>
      <c r="T69" s="3"/>
      <c r="U69" s="88">
        <f t="shared" si="1"/>
        <v>-38</v>
      </c>
      <c r="V69" s="88">
        <f t="shared" si="2"/>
        <v>-29575</v>
      </c>
      <c r="W69" s="88">
        <f t="shared" si="3"/>
        <v>0</v>
      </c>
      <c r="X69" s="88">
        <f t="shared" si="4"/>
        <v>0</v>
      </c>
      <c r="Y69" s="88">
        <f t="shared" si="5"/>
        <v>0</v>
      </c>
      <c r="Z69" s="88">
        <f t="shared" si="6"/>
        <v>0</v>
      </c>
      <c r="AA69" s="88">
        <f t="shared" si="7"/>
        <v>-29575</v>
      </c>
    </row>
    <row r="70" spans="1:27" ht="35.25" customHeight="1">
      <c r="A70" s="19"/>
      <c r="B70" s="75" t="s">
        <v>89</v>
      </c>
      <c r="C70" s="33"/>
      <c r="D70" s="50">
        <f>E70+F70+G70+H70+I70</f>
        <v>620983</v>
      </c>
      <c r="E70" s="51"/>
      <c r="F70" s="51">
        <v>620983</v>
      </c>
      <c r="G70" s="51"/>
      <c r="H70" s="51"/>
      <c r="I70" s="51"/>
      <c r="J70" s="19"/>
      <c r="K70" s="75" t="s">
        <v>89</v>
      </c>
      <c r="L70" s="33"/>
      <c r="M70" s="50">
        <f>N70+O70+P70+Q70+R70</f>
        <v>620983</v>
      </c>
      <c r="N70" s="51"/>
      <c r="O70" s="51">
        <v>620983</v>
      </c>
      <c r="P70" s="51"/>
      <c r="Q70" s="51"/>
      <c r="R70" s="51"/>
      <c r="S70" s="2"/>
      <c r="T70" s="3"/>
      <c r="U70" s="88">
        <f t="shared" si="1"/>
        <v>0</v>
      </c>
      <c r="V70" s="88">
        <f t="shared" si="2"/>
        <v>0</v>
      </c>
      <c r="W70" s="88">
        <f t="shared" si="3"/>
        <v>0</v>
      </c>
      <c r="X70" s="88">
        <f t="shared" si="4"/>
        <v>0</v>
      </c>
      <c r="Y70" s="88">
        <f t="shared" si="5"/>
        <v>0</v>
      </c>
      <c r="Z70" s="88">
        <f t="shared" si="6"/>
        <v>0</v>
      </c>
      <c r="AA70" s="88">
        <f t="shared" si="7"/>
        <v>0</v>
      </c>
    </row>
    <row r="71" spans="1:27" ht="31.5">
      <c r="A71" s="19"/>
      <c r="B71" s="75" t="s">
        <v>80</v>
      </c>
      <c r="C71" s="33">
        <v>38</v>
      </c>
      <c r="D71" s="50">
        <f>E71+F71+G71+H71+I71</f>
        <v>80000</v>
      </c>
      <c r="E71" s="51"/>
      <c r="F71" s="51"/>
      <c r="G71" s="51"/>
      <c r="H71" s="51"/>
      <c r="I71" s="51">
        <v>80000</v>
      </c>
      <c r="J71" s="19"/>
      <c r="K71" s="75" t="s">
        <v>80</v>
      </c>
      <c r="L71" s="92">
        <v>0</v>
      </c>
      <c r="M71" s="95">
        <f>N71+O71+P71+Q71+R71</f>
        <v>50425</v>
      </c>
      <c r="N71" s="51"/>
      <c r="O71" s="51"/>
      <c r="P71" s="51"/>
      <c r="Q71" s="51"/>
      <c r="R71" s="96">
        <v>50425</v>
      </c>
      <c r="S71" s="2"/>
      <c r="T71" s="3"/>
      <c r="U71" s="88">
        <f t="shared" si="1"/>
        <v>-38</v>
      </c>
      <c r="V71" s="88">
        <f t="shared" si="2"/>
        <v>-29575</v>
      </c>
      <c r="W71" s="88">
        <f t="shared" si="3"/>
        <v>0</v>
      </c>
      <c r="X71" s="88">
        <f t="shared" si="4"/>
        <v>0</v>
      </c>
      <c r="Y71" s="88">
        <f t="shared" si="5"/>
        <v>0</v>
      </c>
      <c r="Z71" s="88">
        <f t="shared" si="6"/>
        <v>0</v>
      </c>
      <c r="AA71" s="88">
        <f t="shared" si="7"/>
        <v>-29575</v>
      </c>
    </row>
    <row r="72" spans="1:27" ht="3.75" customHeight="1">
      <c r="A72" s="19"/>
      <c r="B72" s="75"/>
      <c r="C72" s="33"/>
      <c r="D72" s="50"/>
      <c r="E72" s="51"/>
      <c r="F72" s="51"/>
      <c r="G72" s="51"/>
      <c r="H72" s="51"/>
      <c r="I72" s="51"/>
      <c r="J72" s="19"/>
      <c r="K72" s="75"/>
      <c r="L72" s="33"/>
      <c r="M72" s="50"/>
      <c r="N72" s="51"/>
      <c r="O72" s="51"/>
      <c r="P72" s="51"/>
      <c r="Q72" s="51"/>
      <c r="R72" s="51"/>
      <c r="S72" s="2"/>
      <c r="T72" s="3"/>
      <c r="U72" s="88"/>
      <c r="V72" s="88"/>
      <c r="W72" s="88"/>
      <c r="X72" s="88"/>
      <c r="Y72" s="88"/>
      <c r="Z72" s="88"/>
      <c r="AA72" s="88"/>
    </row>
    <row r="73" spans="1:27" ht="31.5">
      <c r="A73" s="13" t="s">
        <v>22</v>
      </c>
      <c r="B73" s="7" t="s">
        <v>23</v>
      </c>
      <c r="C73" s="32">
        <f>C77+C89</f>
        <v>5140</v>
      </c>
      <c r="D73" s="55">
        <f>E73+F73+G73+H73+I73</f>
        <v>2129900</v>
      </c>
      <c r="E73" s="45">
        <f>E75+E77+E89+E93</f>
        <v>690000</v>
      </c>
      <c r="F73" s="45">
        <f>F75+F77+F89+F93</f>
        <v>240000</v>
      </c>
      <c r="G73" s="45">
        <f>G75+G77+G89+G93</f>
        <v>209900</v>
      </c>
      <c r="H73" s="45">
        <f>H75+H77+H89+H93</f>
        <v>730000</v>
      </c>
      <c r="I73" s="45">
        <f>I75+I77+I89+I93</f>
        <v>260000</v>
      </c>
      <c r="J73" s="13" t="s">
        <v>22</v>
      </c>
      <c r="K73" s="7" t="s">
        <v>23</v>
      </c>
      <c r="L73" s="32">
        <f>L77+L89</f>
        <v>4918</v>
      </c>
      <c r="M73" s="55">
        <f>N73+O73+P73+Q73+R73</f>
        <v>2159475</v>
      </c>
      <c r="N73" s="45">
        <f>N75+N77+N89+N93</f>
        <v>690000</v>
      </c>
      <c r="O73" s="45">
        <f>O75+O77+O89+O93</f>
        <v>240000</v>
      </c>
      <c r="P73" s="45">
        <f>P75+P77+P89+P93</f>
        <v>209900</v>
      </c>
      <c r="Q73" s="45">
        <f>Q75+Q77+Q89+Q93</f>
        <v>730000</v>
      </c>
      <c r="R73" s="45">
        <f>R75+R77+R89+R93</f>
        <v>289575</v>
      </c>
      <c r="S73" s="2"/>
      <c r="T73" s="3"/>
      <c r="U73" s="88">
        <f t="shared" si="1"/>
        <v>-222</v>
      </c>
      <c r="V73" s="88">
        <f t="shared" si="2"/>
        <v>29575</v>
      </c>
      <c r="W73" s="88">
        <f t="shared" si="3"/>
        <v>0</v>
      </c>
      <c r="X73" s="88">
        <f t="shared" si="4"/>
        <v>0</v>
      </c>
      <c r="Y73" s="88">
        <f t="shared" si="5"/>
        <v>0</v>
      </c>
      <c r="Z73" s="88">
        <f t="shared" si="6"/>
        <v>0</v>
      </c>
      <c r="AA73" s="88">
        <f t="shared" si="7"/>
        <v>29575</v>
      </c>
    </row>
    <row r="74" spans="1:27" ht="6" customHeight="1">
      <c r="A74" s="20"/>
      <c r="B74" s="23"/>
      <c r="C74" s="25"/>
      <c r="D74" s="55"/>
      <c r="E74" s="102"/>
      <c r="F74" s="51"/>
      <c r="G74" s="51"/>
      <c r="H74" s="51"/>
      <c r="I74" s="51"/>
      <c r="J74" s="20"/>
      <c r="K74" s="23"/>
      <c r="L74" s="25"/>
      <c r="M74" s="55"/>
      <c r="N74" s="102"/>
      <c r="O74" s="51"/>
      <c r="P74" s="51"/>
      <c r="Q74" s="51"/>
      <c r="R74" s="51"/>
      <c r="S74" s="2"/>
      <c r="T74" s="3"/>
      <c r="U74" s="88"/>
      <c r="V74" s="88"/>
      <c r="W74" s="88"/>
      <c r="X74" s="88"/>
      <c r="Y74" s="88"/>
      <c r="Z74" s="88"/>
      <c r="AA74" s="88"/>
    </row>
    <row r="75" spans="1:27" ht="15.75">
      <c r="A75" s="21" t="s">
        <v>24</v>
      </c>
      <c r="B75" s="74" t="s">
        <v>60</v>
      </c>
      <c r="C75" s="38">
        <f>54+20+19+11+21</f>
        <v>125</v>
      </c>
      <c r="D75" s="44">
        <f>E75+F75+G75+H75+I75</f>
        <v>749900</v>
      </c>
      <c r="E75" s="46">
        <v>400000</v>
      </c>
      <c r="F75" s="46">
        <v>90000</v>
      </c>
      <c r="G75" s="46">
        <v>99900</v>
      </c>
      <c r="H75" s="46">
        <v>80000</v>
      </c>
      <c r="I75" s="46">
        <v>80000</v>
      </c>
      <c r="J75" s="21" t="s">
        <v>24</v>
      </c>
      <c r="K75" s="74" t="s">
        <v>60</v>
      </c>
      <c r="L75" s="38">
        <f>60+20+19+11+21</f>
        <v>131</v>
      </c>
      <c r="M75" s="44">
        <f>N75+O75+P75+Q75+R75</f>
        <v>749900</v>
      </c>
      <c r="N75" s="46">
        <v>400000</v>
      </c>
      <c r="O75" s="46">
        <v>90000</v>
      </c>
      <c r="P75" s="46">
        <v>99900</v>
      </c>
      <c r="Q75" s="46">
        <v>80000</v>
      </c>
      <c r="R75" s="46">
        <v>80000</v>
      </c>
      <c r="S75" s="2"/>
      <c r="T75" s="3"/>
      <c r="U75" s="88">
        <f t="shared" si="1"/>
        <v>6</v>
      </c>
      <c r="V75" s="88">
        <f t="shared" si="2"/>
        <v>0</v>
      </c>
      <c r="W75" s="88">
        <f t="shared" si="3"/>
        <v>0</v>
      </c>
      <c r="X75" s="88">
        <f t="shared" si="4"/>
        <v>0</v>
      </c>
      <c r="Y75" s="88">
        <f t="shared" si="5"/>
        <v>0</v>
      </c>
      <c r="Z75" s="88">
        <f t="shared" si="6"/>
        <v>0</v>
      </c>
      <c r="AA75" s="88">
        <f t="shared" si="7"/>
        <v>0</v>
      </c>
    </row>
    <row r="76" spans="1:27" ht="6" customHeight="1">
      <c r="A76" s="14"/>
      <c r="B76" s="75"/>
      <c r="C76" s="24"/>
      <c r="D76" s="50"/>
      <c r="E76" s="51"/>
      <c r="F76" s="51"/>
      <c r="G76" s="51"/>
      <c r="H76" s="51"/>
      <c r="I76" s="51"/>
      <c r="J76" s="14"/>
      <c r="K76" s="75"/>
      <c r="L76" s="24"/>
      <c r="M76" s="50"/>
      <c r="N76" s="51"/>
      <c r="O76" s="51"/>
      <c r="P76" s="51"/>
      <c r="Q76" s="51"/>
      <c r="R76" s="51"/>
      <c r="S76" s="2"/>
      <c r="T76" s="3"/>
      <c r="U76" s="88"/>
      <c r="V76" s="88"/>
      <c r="W76" s="88"/>
      <c r="X76" s="88"/>
      <c r="Y76" s="88"/>
      <c r="Z76" s="88"/>
      <c r="AA76" s="88"/>
    </row>
    <row r="77" spans="1:27" ht="15.75">
      <c r="A77" s="21" t="s">
        <v>25</v>
      </c>
      <c r="B77" s="74" t="s">
        <v>35</v>
      </c>
      <c r="C77" s="38">
        <f>C79+C84</f>
        <v>3140</v>
      </c>
      <c r="D77" s="44">
        <f>E77+F77+G77+H77+I77</f>
        <v>1240000</v>
      </c>
      <c r="E77" s="46">
        <f>E79+E84</f>
        <v>260000</v>
      </c>
      <c r="F77" s="46">
        <f>F79+F84</f>
        <v>150000</v>
      </c>
      <c r="G77" s="46">
        <f>G79+G84</f>
        <v>0</v>
      </c>
      <c r="H77" s="46">
        <f>H79+H84</f>
        <v>650000</v>
      </c>
      <c r="I77" s="46">
        <f>I79+I84</f>
        <v>180000</v>
      </c>
      <c r="J77" s="21" t="s">
        <v>25</v>
      </c>
      <c r="K77" s="74" t="s">
        <v>35</v>
      </c>
      <c r="L77" s="38">
        <f>L79+L84</f>
        <v>2918</v>
      </c>
      <c r="M77" s="44">
        <f>N77+O77+P77+Q77+R77</f>
        <v>1269575</v>
      </c>
      <c r="N77" s="46">
        <f>N79+N84</f>
        <v>260000</v>
      </c>
      <c r="O77" s="46">
        <f>O79+O84</f>
        <v>150000</v>
      </c>
      <c r="P77" s="46">
        <f>P79+P84</f>
        <v>0</v>
      </c>
      <c r="Q77" s="46">
        <f>Q79+Q84</f>
        <v>650000</v>
      </c>
      <c r="R77" s="46">
        <f>R79+R84</f>
        <v>209575</v>
      </c>
      <c r="S77" s="2"/>
      <c r="T77" s="3"/>
      <c r="U77" s="88">
        <f aca="true" t="shared" si="11" ref="U77:U124">L77-C77</f>
        <v>-222</v>
      </c>
      <c r="V77" s="88">
        <f aca="true" t="shared" si="12" ref="V77:V124">M77-D77</f>
        <v>29575</v>
      </c>
      <c r="W77" s="88">
        <f aca="true" t="shared" si="13" ref="W77:W124">N77-E77</f>
        <v>0</v>
      </c>
      <c r="X77" s="88">
        <f aca="true" t="shared" si="14" ref="X77:X124">O77-F77</f>
        <v>0</v>
      </c>
      <c r="Y77" s="88">
        <f aca="true" t="shared" si="15" ref="Y77:Y124">P77-G77</f>
        <v>0</v>
      </c>
      <c r="Z77" s="88">
        <f aca="true" t="shared" si="16" ref="Z77:Z124">Q77-H77</f>
        <v>0</v>
      </c>
      <c r="AA77" s="88">
        <f aca="true" t="shared" si="17" ref="AA77:AA124">R77-I77</f>
        <v>29575</v>
      </c>
    </row>
    <row r="78" spans="1:27" ht="7.5" customHeight="1">
      <c r="A78" s="21"/>
      <c r="B78" s="74"/>
      <c r="C78" s="38"/>
      <c r="D78" s="44"/>
      <c r="E78" s="46"/>
      <c r="F78" s="46"/>
      <c r="G78" s="46"/>
      <c r="H78" s="46"/>
      <c r="I78" s="46"/>
      <c r="J78" s="21"/>
      <c r="K78" s="74"/>
      <c r="L78" s="38"/>
      <c r="M78" s="44"/>
      <c r="N78" s="46"/>
      <c r="O78" s="46"/>
      <c r="P78" s="46"/>
      <c r="Q78" s="46"/>
      <c r="R78" s="46"/>
      <c r="S78" s="2"/>
      <c r="T78" s="3"/>
      <c r="U78" s="88"/>
      <c r="V78" s="88"/>
      <c r="W78" s="88"/>
      <c r="X78" s="88"/>
      <c r="Y78" s="88"/>
      <c r="Z78" s="88"/>
      <c r="AA78" s="88"/>
    </row>
    <row r="79" spans="1:27" ht="15.75">
      <c r="A79" s="21"/>
      <c r="B79" s="74" t="s">
        <v>8</v>
      </c>
      <c r="C79" s="38">
        <f>C80+C81+C82</f>
        <v>2300</v>
      </c>
      <c r="D79" s="44">
        <f>E79+F79+G79+H79+I79</f>
        <v>890000</v>
      </c>
      <c r="E79" s="46">
        <f>E80+E81+E82</f>
        <v>0</v>
      </c>
      <c r="F79" s="46">
        <f>F80+F81+F82</f>
        <v>150000</v>
      </c>
      <c r="G79" s="46">
        <f>G80+G81+G82</f>
        <v>0</v>
      </c>
      <c r="H79" s="46">
        <f>H80+H81+H82</f>
        <v>650000</v>
      </c>
      <c r="I79" s="46">
        <f>I80+I81+I82</f>
        <v>90000</v>
      </c>
      <c r="J79" s="21"/>
      <c r="K79" s="74" t="s">
        <v>8</v>
      </c>
      <c r="L79" s="38">
        <f>L80+L81+L82</f>
        <v>2314</v>
      </c>
      <c r="M79" s="44">
        <f>N79+O79+P79+Q79+R79</f>
        <v>906203</v>
      </c>
      <c r="N79" s="46">
        <f>N80+N81+N82</f>
        <v>0</v>
      </c>
      <c r="O79" s="46">
        <f>O80+O81+O82</f>
        <v>150000</v>
      </c>
      <c r="P79" s="46">
        <f>P80+P81+P82</f>
        <v>0</v>
      </c>
      <c r="Q79" s="46">
        <f>Q80+Q81+Q82</f>
        <v>650000</v>
      </c>
      <c r="R79" s="46">
        <f>R80+R81+R82</f>
        <v>106203</v>
      </c>
      <c r="S79" s="2"/>
      <c r="T79" s="3"/>
      <c r="U79" s="88">
        <f t="shared" si="11"/>
        <v>14</v>
      </c>
      <c r="V79" s="88">
        <f t="shared" si="12"/>
        <v>16203</v>
      </c>
      <c r="W79" s="88">
        <f t="shared" si="13"/>
        <v>0</v>
      </c>
      <c r="X79" s="88">
        <f t="shared" si="14"/>
        <v>0</v>
      </c>
      <c r="Y79" s="88">
        <f t="shared" si="15"/>
        <v>0</v>
      </c>
      <c r="Z79" s="88">
        <f t="shared" si="16"/>
        <v>0</v>
      </c>
      <c r="AA79" s="88">
        <f t="shared" si="17"/>
        <v>16203</v>
      </c>
    </row>
    <row r="80" spans="1:27" ht="15.75">
      <c r="A80" s="21"/>
      <c r="B80" s="75" t="s">
        <v>81</v>
      </c>
      <c r="C80" s="105">
        <v>150</v>
      </c>
      <c r="D80" s="50">
        <f>E80+F80+G80+H80+I80</f>
        <v>150000</v>
      </c>
      <c r="E80" s="51"/>
      <c r="F80" s="51">
        <v>150000</v>
      </c>
      <c r="G80" s="51"/>
      <c r="H80" s="51"/>
      <c r="I80" s="51"/>
      <c r="J80" s="21"/>
      <c r="K80" s="75" t="s">
        <v>81</v>
      </c>
      <c r="L80" s="105">
        <v>150</v>
      </c>
      <c r="M80" s="50">
        <f>N80+O80+P80+Q80+R80</f>
        <v>150000</v>
      </c>
      <c r="N80" s="51"/>
      <c r="O80" s="51">
        <v>150000</v>
      </c>
      <c r="P80" s="51"/>
      <c r="Q80" s="51"/>
      <c r="R80" s="51"/>
      <c r="S80" s="2"/>
      <c r="T80" s="3"/>
      <c r="U80" s="88">
        <f t="shared" si="11"/>
        <v>0</v>
      </c>
      <c r="V80" s="88">
        <f t="shared" si="12"/>
        <v>0</v>
      </c>
      <c r="W80" s="88">
        <f t="shared" si="13"/>
        <v>0</v>
      </c>
      <c r="X80" s="88">
        <f t="shared" si="14"/>
        <v>0</v>
      </c>
      <c r="Y80" s="88">
        <f t="shared" si="15"/>
        <v>0</v>
      </c>
      <c r="Z80" s="88">
        <f t="shared" si="16"/>
        <v>0</v>
      </c>
      <c r="AA80" s="88">
        <f t="shared" si="17"/>
        <v>0</v>
      </c>
    </row>
    <row r="81" spans="1:27" ht="15.75">
      <c r="A81" s="14"/>
      <c r="B81" s="75" t="s">
        <v>82</v>
      </c>
      <c r="C81" s="33">
        <v>1900</v>
      </c>
      <c r="D81" s="50">
        <f>E81+F81+G81+H81+I81</f>
        <v>650000</v>
      </c>
      <c r="E81" s="51"/>
      <c r="F81" s="51"/>
      <c r="G81" s="51"/>
      <c r="H81" s="51">
        <v>650000</v>
      </c>
      <c r="I81" s="51"/>
      <c r="J81" s="14"/>
      <c r="K81" s="75" t="s">
        <v>82</v>
      </c>
      <c r="L81" s="33">
        <v>1900</v>
      </c>
      <c r="M81" s="50">
        <f>N81+O81+P81+Q81+R81</f>
        <v>650000</v>
      </c>
      <c r="N81" s="51"/>
      <c r="O81" s="51"/>
      <c r="P81" s="51"/>
      <c r="Q81" s="51">
        <v>650000</v>
      </c>
      <c r="R81" s="51"/>
      <c r="S81" s="2"/>
      <c r="T81" s="3"/>
      <c r="U81" s="88">
        <f t="shared" si="11"/>
        <v>0</v>
      </c>
      <c r="V81" s="88">
        <f t="shared" si="12"/>
        <v>0</v>
      </c>
      <c r="W81" s="88">
        <f t="shared" si="13"/>
        <v>0</v>
      </c>
      <c r="X81" s="88">
        <f t="shared" si="14"/>
        <v>0</v>
      </c>
      <c r="Y81" s="88">
        <f t="shared" si="15"/>
        <v>0</v>
      </c>
      <c r="Z81" s="88">
        <f t="shared" si="16"/>
        <v>0</v>
      </c>
      <c r="AA81" s="88">
        <f t="shared" si="17"/>
        <v>0</v>
      </c>
    </row>
    <row r="82" spans="1:27" ht="15.75">
      <c r="A82" s="14"/>
      <c r="B82" s="75" t="s">
        <v>83</v>
      </c>
      <c r="C82" s="33">
        <v>250</v>
      </c>
      <c r="D82" s="50">
        <f>E82+F82+G82+H82+I82</f>
        <v>90000</v>
      </c>
      <c r="E82" s="51"/>
      <c r="F82" s="51"/>
      <c r="G82" s="51"/>
      <c r="H82" s="51"/>
      <c r="I82" s="51">
        <v>90000</v>
      </c>
      <c r="J82" s="14"/>
      <c r="K82" s="75" t="s">
        <v>83</v>
      </c>
      <c r="L82" s="92">
        <v>264</v>
      </c>
      <c r="M82" s="95">
        <f>N82+O82+P82+Q82+R82</f>
        <v>106203</v>
      </c>
      <c r="N82" s="51"/>
      <c r="O82" s="51"/>
      <c r="P82" s="51"/>
      <c r="Q82" s="51"/>
      <c r="R82" s="96">
        <v>106203</v>
      </c>
      <c r="S82" s="2"/>
      <c r="T82" s="3"/>
      <c r="U82" s="88">
        <f t="shared" si="11"/>
        <v>14</v>
      </c>
      <c r="V82" s="88">
        <f t="shared" si="12"/>
        <v>16203</v>
      </c>
      <c r="W82" s="88">
        <f t="shared" si="13"/>
        <v>0</v>
      </c>
      <c r="X82" s="88">
        <f t="shared" si="14"/>
        <v>0</v>
      </c>
      <c r="Y82" s="88">
        <f t="shared" si="15"/>
        <v>0</v>
      </c>
      <c r="Z82" s="88">
        <f t="shared" si="16"/>
        <v>0</v>
      </c>
      <c r="AA82" s="88">
        <f t="shared" si="17"/>
        <v>16203</v>
      </c>
    </row>
    <row r="83" spans="1:27" ht="5.25" customHeight="1">
      <c r="A83" s="14"/>
      <c r="B83" s="75"/>
      <c r="C83" s="33"/>
      <c r="D83" s="50"/>
      <c r="E83" s="51"/>
      <c r="F83" s="51"/>
      <c r="G83" s="51"/>
      <c r="H83" s="51"/>
      <c r="I83" s="51"/>
      <c r="J83" s="14"/>
      <c r="K83" s="75"/>
      <c r="L83" s="33"/>
      <c r="M83" s="50"/>
      <c r="N83" s="51"/>
      <c r="O83" s="51"/>
      <c r="P83" s="51"/>
      <c r="Q83" s="51"/>
      <c r="R83" s="51"/>
      <c r="S83" s="2"/>
      <c r="T83" s="3"/>
      <c r="U83" s="88"/>
      <c r="V83" s="88"/>
      <c r="W83" s="88"/>
      <c r="X83" s="88"/>
      <c r="Y83" s="88"/>
      <c r="Z83" s="88"/>
      <c r="AA83" s="88"/>
    </row>
    <row r="84" spans="1:27" ht="15.75">
      <c r="A84" s="14"/>
      <c r="B84" s="74" t="s">
        <v>12</v>
      </c>
      <c r="C84" s="46">
        <f>C85+C86+C87</f>
        <v>840</v>
      </c>
      <c r="D84" s="44">
        <f>E84+F84+G84+H84+I84</f>
        <v>350000</v>
      </c>
      <c r="E84" s="46">
        <f>E85+E86+E87</f>
        <v>260000</v>
      </c>
      <c r="F84" s="46">
        <f>F85+F86+F87</f>
        <v>0</v>
      </c>
      <c r="G84" s="46">
        <f>G85+G86+G87</f>
        <v>0</v>
      </c>
      <c r="H84" s="46">
        <f>H85+H86+H87</f>
        <v>0</v>
      </c>
      <c r="I84" s="46">
        <f>I85+I86+I87</f>
        <v>90000</v>
      </c>
      <c r="J84" s="14"/>
      <c r="K84" s="74" t="s">
        <v>12</v>
      </c>
      <c r="L84" s="46">
        <f>L85+L86+L87</f>
        <v>604</v>
      </c>
      <c r="M84" s="44">
        <f>N84+O84+P84+Q84+R84</f>
        <v>363372</v>
      </c>
      <c r="N84" s="46">
        <f>N85+N86+N87</f>
        <v>260000</v>
      </c>
      <c r="O84" s="46">
        <f>O85+O86+O87</f>
        <v>0</v>
      </c>
      <c r="P84" s="46">
        <f>P85+P86+P87</f>
        <v>0</v>
      </c>
      <c r="Q84" s="46">
        <f>Q85+Q86+Q87</f>
        <v>0</v>
      </c>
      <c r="R84" s="46">
        <f>R85+R86+R87</f>
        <v>103372</v>
      </c>
      <c r="S84" s="2"/>
      <c r="T84" s="3"/>
      <c r="U84" s="88">
        <f t="shared" si="11"/>
        <v>-236</v>
      </c>
      <c r="V84" s="88">
        <f t="shared" si="12"/>
        <v>13372</v>
      </c>
      <c r="W84" s="88">
        <f t="shared" si="13"/>
        <v>0</v>
      </c>
      <c r="X84" s="88">
        <f t="shared" si="14"/>
        <v>0</v>
      </c>
      <c r="Y84" s="88">
        <f t="shared" si="15"/>
        <v>0</v>
      </c>
      <c r="Z84" s="88">
        <f t="shared" si="16"/>
        <v>0</v>
      </c>
      <c r="AA84" s="88">
        <f t="shared" si="17"/>
        <v>13372</v>
      </c>
    </row>
    <row r="85" spans="1:27" ht="15.75">
      <c r="A85" s="14"/>
      <c r="B85" s="75" t="s">
        <v>47</v>
      </c>
      <c r="C85" s="33">
        <v>270</v>
      </c>
      <c r="D85" s="50">
        <f>E85+F85+G85+H85+I85</f>
        <v>130000</v>
      </c>
      <c r="E85" s="51">
        <v>130000</v>
      </c>
      <c r="F85" s="51"/>
      <c r="G85" s="51"/>
      <c r="H85" s="51"/>
      <c r="I85" s="51"/>
      <c r="J85" s="14"/>
      <c r="K85" s="106" t="s">
        <v>109</v>
      </c>
      <c r="L85" s="92">
        <v>302</v>
      </c>
      <c r="M85" s="50">
        <f>N85+O85+P85+Q85+R85</f>
        <v>130000</v>
      </c>
      <c r="N85" s="51">
        <v>130000</v>
      </c>
      <c r="O85" s="51"/>
      <c r="P85" s="51"/>
      <c r="Q85" s="51"/>
      <c r="R85" s="51"/>
      <c r="S85" s="2"/>
      <c r="T85" s="110" t="s">
        <v>111</v>
      </c>
      <c r="U85" s="88">
        <f t="shared" si="11"/>
        <v>32</v>
      </c>
      <c r="V85" s="88">
        <f t="shared" si="12"/>
        <v>0</v>
      </c>
      <c r="W85" s="88">
        <f t="shared" si="13"/>
        <v>0</v>
      </c>
      <c r="X85" s="88">
        <f t="shared" si="14"/>
        <v>0</v>
      </c>
      <c r="Y85" s="88">
        <f t="shared" si="15"/>
        <v>0</v>
      </c>
      <c r="Z85" s="88">
        <f t="shared" si="16"/>
        <v>0</v>
      </c>
      <c r="AA85" s="88">
        <f t="shared" si="17"/>
        <v>0</v>
      </c>
    </row>
    <row r="86" spans="1:27" ht="15" customHeight="1">
      <c r="A86" s="14"/>
      <c r="B86" s="75" t="s">
        <v>88</v>
      </c>
      <c r="C86" s="33">
        <v>270</v>
      </c>
      <c r="D86" s="50">
        <f>E86+F86+G86+H86+I86</f>
        <v>130000</v>
      </c>
      <c r="E86" s="51">
        <v>130000</v>
      </c>
      <c r="F86" s="51"/>
      <c r="G86" s="51"/>
      <c r="H86" s="51"/>
      <c r="I86" s="51"/>
      <c r="J86" s="14"/>
      <c r="K86" s="75" t="s">
        <v>88</v>
      </c>
      <c r="L86" s="92">
        <v>302</v>
      </c>
      <c r="M86" s="50">
        <f>N86+O86+P86+Q86+R86</f>
        <v>130000</v>
      </c>
      <c r="N86" s="51">
        <v>130000</v>
      </c>
      <c r="O86" s="51"/>
      <c r="P86" s="51"/>
      <c r="Q86" s="51"/>
      <c r="R86" s="51"/>
      <c r="S86" s="2"/>
      <c r="T86" s="3"/>
      <c r="U86" s="88">
        <f aca="true" t="shared" si="18" ref="U86:AA86">L86-C86</f>
        <v>32</v>
      </c>
      <c r="V86" s="88">
        <f t="shared" si="18"/>
        <v>0</v>
      </c>
      <c r="W86" s="88">
        <f t="shared" si="18"/>
        <v>0</v>
      </c>
      <c r="X86" s="88">
        <f t="shared" si="18"/>
        <v>0</v>
      </c>
      <c r="Y86" s="88">
        <f t="shared" si="18"/>
        <v>0</v>
      </c>
      <c r="Z86" s="88">
        <f t="shared" si="18"/>
        <v>0</v>
      </c>
      <c r="AA86" s="88">
        <f t="shared" si="18"/>
        <v>0</v>
      </c>
    </row>
    <row r="87" spans="1:27" ht="31.5">
      <c r="A87" s="14"/>
      <c r="B87" s="75" t="s">
        <v>84</v>
      </c>
      <c r="C87" s="33">
        <v>300</v>
      </c>
      <c r="D87" s="50">
        <f>E87+F87+G87+H87+I87</f>
        <v>90000</v>
      </c>
      <c r="E87" s="51"/>
      <c r="F87" s="51"/>
      <c r="G87" s="51"/>
      <c r="H87" s="51"/>
      <c r="I87" s="51">
        <v>90000</v>
      </c>
      <c r="J87" s="14"/>
      <c r="K87" s="106" t="s">
        <v>114</v>
      </c>
      <c r="L87" s="92">
        <v>0</v>
      </c>
      <c r="M87" s="95">
        <f>N87+O87+P87+Q87+R87</f>
        <v>103372</v>
      </c>
      <c r="N87" s="51"/>
      <c r="O87" s="51"/>
      <c r="P87" s="51"/>
      <c r="Q87" s="51"/>
      <c r="R87" s="96">
        <v>103372</v>
      </c>
      <c r="S87" s="2"/>
      <c r="T87" s="110" t="s">
        <v>117</v>
      </c>
      <c r="U87" s="88">
        <f t="shared" si="11"/>
        <v>-300</v>
      </c>
      <c r="V87" s="88">
        <f t="shared" si="12"/>
        <v>13372</v>
      </c>
      <c r="W87" s="88">
        <f t="shared" si="13"/>
        <v>0</v>
      </c>
      <c r="X87" s="88">
        <f t="shared" si="14"/>
        <v>0</v>
      </c>
      <c r="Y87" s="88">
        <f t="shared" si="15"/>
        <v>0</v>
      </c>
      <c r="Z87" s="88">
        <f t="shared" si="16"/>
        <v>0</v>
      </c>
      <c r="AA87" s="88">
        <f t="shared" si="17"/>
        <v>13372</v>
      </c>
    </row>
    <row r="88" spans="1:27" ht="5.25" customHeight="1">
      <c r="A88" s="14"/>
      <c r="B88" s="75"/>
      <c r="C88" s="33"/>
      <c r="D88" s="50"/>
      <c r="E88" s="51"/>
      <c r="F88" s="51"/>
      <c r="G88" s="51"/>
      <c r="H88" s="51"/>
      <c r="I88" s="51"/>
      <c r="J88" s="14"/>
      <c r="K88" s="75"/>
      <c r="L88" s="33"/>
      <c r="M88" s="50"/>
      <c r="N88" s="51"/>
      <c r="O88" s="51"/>
      <c r="P88" s="51"/>
      <c r="Q88" s="51"/>
      <c r="R88" s="51"/>
      <c r="S88" s="2"/>
      <c r="T88" s="3"/>
      <c r="U88" s="88"/>
      <c r="V88" s="88"/>
      <c r="W88" s="88"/>
      <c r="X88" s="88"/>
      <c r="Y88" s="88"/>
      <c r="Z88" s="88"/>
      <c r="AA88" s="88"/>
    </row>
    <row r="89" spans="1:27" s="65" customFormat="1" ht="15.75">
      <c r="A89" s="21" t="s">
        <v>36</v>
      </c>
      <c r="B89" s="74" t="s">
        <v>37</v>
      </c>
      <c r="C89" s="34">
        <f>C91</f>
        <v>2000</v>
      </c>
      <c r="D89" s="44">
        <f>E89+F89+G89+H89+I89</f>
        <v>110000</v>
      </c>
      <c r="E89" s="46">
        <f>E91</f>
        <v>0</v>
      </c>
      <c r="F89" s="46">
        <f>F91</f>
        <v>0</v>
      </c>
      <c r="G89" s="46">
        <f>G91</f>
        <v>110000</v>
      </c>
      <c r="H89" s="46">
        <f>H91</f>
        <v>0</v>
      </c>
      <c r="I89" s="46">
        <f>I91</f>
        <v>0</v>
      </c>
      <c r="J89" s="21" t="s">
        <v>36</v>
      </c>
      <c r="K89" s="74" t="s">
        <v>37</v>
      </c>
      <c r="L89" s="34">
        <f>L91</f>
        <v>2000</v>
      </c>
      <c r="M89" s="44">
        <f>N89+O89+P89+Q89+R89</f>
        <v>110000</v>
      </c>
      <c r="N89" s="46">
        <f>N91</f>
        <v>0</v>
      </c>
      <c r="O89" s="46">
        <f>O91</f>
        <v>0</v>
      </c>
      <c r="P89" s="46">
        <f>P91</f>
        <v>110000</v>
      </c>
      <c r="Q89" s="46">
        <f>Q91</f>
        <v>0</v>
      </c>
      <c r="R89" s="46">
        <f>R91</f>
        <v>0</v>
      </c>
      <c r="S89" s="15"/>
      <c r="T89" s="113"/>
      <c r="U89" s="88">
        <f t="shared" si="11"/>
        <v>0</v>
      </c>
      <c r="V89" s="88">
        <f t="shared" si="12"/>
        <v>0</v>
      </c>
      <c r="W89" s="88">
        <f t="shared" si="13"/>
        <v>0</v>
      </c>
      <c r="X89" s="88">
        <f t="shared" si="14"/>
        <v>0</v>
      </c>
      <c r="Y89" s="88">
        <f t="shared" si="15"/>
        <v>0</v>
      </c>
      <c r="Z89" s="88">
        <f t="shared" si="16"/>
        <v>0</v>
      </c>
      <c r="AA89" s="88">
        <f t="shared" si="17"/>
        <v>0</v>
      </c>
    </row>
    <row r="90" spans="1:27" s="65" customFormat="1" ht="15.75">
      <c r="A90" s="21"/>
      <c r="B90" s="74" t="s">
        <v>8</v>
      </c>
      <c r="C90" s="34"/>
      <c r="D90" s="44"/>
      <c r="E90" s="46"/>
      <c r="F90" s="46"/>
      <c r="G90" s="46"/>
      <c r="H90" s="46"/>
      <c r="I90" s="46"/>
      <c r="J90" s="21"/>
      <c r="K90" s="74" t="s">
        <v>8</v>
      </c>
      <c r="L90" s="34"/>
      <c r="M90" s="44"/>
      <c r="N90" s="46"/>
      <c r="O90" s="46"/>
      <c r="P90" s="46"/>
      <c r="Q90" s="46"/>
      <c r="R90" s="46"/>
      <c r="S90" s="15"/>
      <c r="T90" s="113"/>
      <c r="U90" s="88">
        <f t="shared" si="11"/>
        <v>0</v>
      </c>
      <c r="V90" s="88">
        <f t="shared" si="12"/>
        <v>0</v>
      </c>
      <c r="W90" s="88">
        <f t="shared" si="13"/>
        <v>0</v>
      </c>
      <c r="X90" s="88">
        <f t="shared" si="14"/>
        <v>0</v>
      </c>
      <c r="Y90" s="88">
        <f t="shared" si="15"/>
        <v>0</v>
      </c>
      <c r="Z90" s="88">
        <f t="shared" si="16"/>
        <v>0</v>
      </c>
      <c r="AA90" s="88">
        <f t="shared" si="17"/>
        <v>0</v>
      </c>
    </row>
    <row r="91" spans="1:27" ht="15.75">
      <c r="A91" s="14"/>
      <c r="B91" s="75" t="s">
        <v>70</v>
      </c>
      <c r="C91" s="33">
        <v>2000</v>
      </c>
      <c r="D91" s="50">
        <f>E91+F91+G91+H91+I91</f>
        <v>110000</v>
      </c>
      <c r="E91" s="51"/>
      <c r="F91" s="51"/>
      <c r="G91" s="51">
        <v>110000</v>
      </c>
      <c r="H91" s="51"/>
      <c r="I91" s="51"/>
      <c r="J91" s="14"/>
      <c r="K91" s="75" t="s">
        <v>70</v>
      </c>
      <c r="L91" s="33">
        <v>2000</v>
      </c>
      <c r="M91" s="50">
        <f>N91+O91+P91+Q91+R91</f>
        <v>110000</v>
      </c>
      <c r="N91" s="51"/>
      <c r="O91" s="51"/>
      <c r="P91" s="51">
        <v>110000</v>
      </c>
      <c r="Q91" s="51"/>
      <c r="R91" s="51"/>
      <c r="S91" s="2"/>
      <c r="T91" s="3"/>
      <c r="U91" s="88">
        <f t="shared" si="11"/>
        <v>0</v>
      </c>
      <c r="V91" s="88">
        <f t="shared" si="12"/>
        <v>0</v>
      </c>
      <c r="W91" s="88">
        <f t="shared" si="13"/>
        <v>0</v>
      </c>
      <c r="X91" s="88">
        <f t="shared" si="14"/>
        <v>0</v>
      </c>
      <c r="Y91" s="88">
        <f t="shared" si="15"/>
        <v>0</v>
      </c>
      <c r="Z91" s="88">
        <f t="shared" si="16"/>
        <v>0</v>
      </c>
      <c r="AA91" s="88">
        <f t="shared" si="17"/>
        <v>0</v>
      </c>
    </row>
    <row r="92" spans="1:27" ht="5.25" customHeight="1">
      <c r="A92" s="14"/>
      <c r="B92" s="75"/>
      <c r="C92" s="33"/>
      <c r="D92" s="50"/>
      <c r="E92" s="51"/>
      <c r="F92" s="51"/>
      <c r="G92" s="51"/>
      <c r="H92" s="51"/>
      <c r="I92" s="51"/>
      <c r="J92" s="14"/>
      <c r="K92" s="75"/>
      <c r="L92" s="33"/>
      <c r="M92" s="50"/>
      <c r="N92" s="51"/>
      <c r="O92" s="51"/>
      <c r="P92" s="51"/>
      <c r="Q92" s="51"/>
      <c r="R92" s="51"/>
      <c r="S92" s="2"/>
      <c r="T92" s="3"/>
      <c r="U92" s="88"/>
      <c r="V92" s="88"/>
      <c r="W92" s="88"/>
      <c r="X92" s="88"/>
      <c r="Y92" s="88"/>
      <c r="Z92" s="88"/>
      <c r="AA92" s="88"/>
    </row>
    <row r="93" spans="1:27" ht="15.75">
      <c r="A93" s="21" t="s">
        <v>51</v>
      </c>
      <c r="B93" s="74" t="s">
        <v>52</v>
      </c>
      <c r="C93" s="34"/>
      <c r="D93" s="44">
        <f>E93+F93+G93+H93+I93</f>
        <v>30000</v>
      </c>
      <c r="E93" s="46">
        <f>E95</f>
        <v>30000</v>
      </c>
      <c r="F93" s="46">
        <f>F95</f>
        <v>0</v>
      </c>
      <c r="G93" s="46">
        <f>G95</f>
        <v>0</v>
      </c>
      <c r="H93" s="46">
        <f>H95</f>
        <v>0</v>
      </c>
      <c r="I93" s="46">
        <f>I95</f>
        <v>0</v>
      </c>
      <c r="J93" s="21" t="s">
        <v>51</v>
      </c>
      <c r="K93" s="74" t="s">
        <v>52</v>
      </c>
      <c r="L93" s="34"/>
      <c r="M93" s="44">
        <f>N93+O93+P93+Q93+R93</f>
        <v>30000</v>
      </c>
      <c r="N93" s="46">
        <f>N95</f>
        <v>30000</v>
      </c>
      <c r="O93" s="46">
        <f>O95</f>
        <v>0</v>
      </c>
      <c r="P93" s="46">
        <f>P95</f>
        <v>0</v>
      </c>
      <c r="Q93" s="46">
        <f>Q95</f>
        <v>0</v>
      </c>
      <c r="R93" s="46">
        <f>R95</f>
        <v>0</v>
      </c>
      <c r="S93" s="2"/>
      <c r="T93" s="3"/>
      <c r="U93" s="88">
        <f t="shared" si="11"/>
        <v>0</v>
      </c>
      <c r="V93" s="88">
        <f t="shared" si="12"/>
        <v>0</v>
      </c>
      <c r="W93" s="88">
        <f t="shared" si="13"/>
        <v>0</v>
      </c>
      <c r="X93" s="88">
        <f t="shared" si="14"/>
        <v>0</v>
      </c>
      <c r="Y93" s="88">
        <f t="shared" si="15"/>
        <v>0</v>
      </c>
      <c r="Z93" s="88">
        <f t="shared" si="16"/>
        <v>0</v>
      </c>
      <c r="AA93" s="88">
        <f t="shared" si="17"/>
        <v>0</v>
      </c>
    </row>
    <row r="94" spans="1:27" ht="15.75">
      <c r="A94" s="14"/>
      <c r="B94" s="74" t="s">
        <v>12</v>
      </c>
      <c r="C94" s="33"/>
      <c r="D94" s="50"/>
      <c r="E94" s="51"/>
      <c r="F94" s="51"/>
      <c r="G94" s="51"/>
      <c r="H94" s="51"/>
      <c r="I94" s="51"/>
      <c r="J94" s="14"/>
      <c r="K94" s="74" t="s">
        <v>12</v>
      </c>
      <c r="L94" s="33"/>
      <c r="M94" s="50"/>
      <c r="N94" s="51"/>
      <c r="O94" s="51"/>
      <c r="P94" s="51"/>
      <c r="Q94" s="51"/>
      <c r="R94" s="51"/>
      <c r="S94" s="2"/>
      <c r="T94" s="3"/>
      <c r="U94" s="88">
        <f t="shared" si="11"/>
        <v>0</v>
      </c>
      <c r="V94" s="88">
        <f t="shared" si="12"/>
        <v>0</v>
      </c>
      <c r="W94" s="88">
        <f t="shared" si="13"/>
        <v>0</v>
      </c>
      <c r="X94" s="88">
        <f t="shared" si="14"/>
        <v>0</v>
      </c>
      <c r="Y94" s="88">
        <f t="shared" si="15"/>
        <v>0</v>
      </c>
      <c r="Z94" s="88">
        <f t="shared" si="16"/>
        <v>0</v>
      </c>
      <c r="AA94" s="88">
        <f t="shared" si="17"/>
        <v>0</v>
      </c>
    </row>
    <row r="95" spans="1:27" ht="31.5">
      <c r="A95" s="14"/>
      <c r="B95" s="75" t="s">
        <v>53</v>
      </c>
      <c r="C95" s="33"/>
      <c r="D95" s="50">
        <f>E95+F95+G95+H95+I95</f>
        <v>30000</v>
      </c>
      <c r="E95" s="51">
        <v>30000</v>
      </c>
      <c r="F95" s="51"/>
      <c r="G95" s="51"/>
      <c r="H95" s="51"/>
      <c r="I95" s="51"/>
      <c r="J95" s="14"/>
      <c r="K95" s="75" t="s">
        <v>53</v>
      </c>
      <c r="L95" s="33"/>
      <c r="M95" s="50">
        <f>N95+O95+P95+Q95+R95</f>
        <v>30000</v>
      </c>
      <c r="N95" s="51">
        <v>30000</v>
      </c>
      <c r="O95" s="51"/>
      <c r="P95" s="51"/>
      <c r="Q95" s="51"/>
      <c r="R95" s="51"/>
      <c r="S95" s="2"/>
      <c r="T95" s="3"/>
      <c r="U95" s="88">
        <f t="shared" si="11"/>
        <v>0</v>
      </c>
      <c r="V95" s="88">
        <f t="shared" si="12"/>
        <v>0</v>
      </c>
      <c r="W95" s="88">
        <f t="shared" si="13"/>
        <v>0</v>
      </c>
      <c r="X95" s="88">
        <f t="shared" si="14"/>
        <v>0</v>
      </c>
      <c r="Y95" s="88">
        <f t="shared" si="15"/>
        <v>0</v>
      </c>
      <c r="Z95" s="88">
        <f t="shared" si="16"/>
        <v>0</v>
      </c>
      <c r="AA95" s="88">
        <f t="shared" si="17"/>
        <v>0</v>
      </c>
    </row>
    <row r="96" spans="1:27" ht="6" customHeight="1">
      <c r="A96" s="14"/>
      <c r="B96" s="75"/>
      <c r="C96" s="24"/>
      <c r="D96" s="11"/>
      <c r="E96" s="103"/>
      <c r="F96" s="103"/>
      <c r="G96" s="103"/>
      <c r="H96" s="103"/>
      <c r="I96" s="103"/>
      <c r="J96" s="14"/>
      <c r="K96" s="75"/>
      <c r="L96" s="24"/>
      <c r="M96" s="11"/>
      <c r="N96" s="103"/>
      <c r="O96" s="103"/>
      <c r="P96" s="103"/>
      <c r="Q96" s="103"/>
      <c r="R96" s="103"/>
      <c r="S96" s="2"/>
      <c r="T96" s="3"/>
      <c r="U96" s="88"/>
      <c r="V96" s="88"/>
      <c r="W96" s="88"/>
      <c r="X96" s="88"/>
      <c r="Y96" s="88"/>
      <c r="Z96" s="88"/>
      <c r="AA96" s="88"/>
    </row>
    <row r="97" spans="1:27" s="61" customFormat="1" ht="17.25">
      <c r="A97" s="8" t="s">
        <v>27</v>
      </c>
      <c r="B97" s="73" t="s">
        <v>26</v>
      </c>
      <c r="C97" s="26"/>
      <c r="D97" s="48">
        <f>E97+F97+G97+H97+I97</f>
        <v>0</v>
      </c>
      <c r="E97" s="100">
        <v>0</v>
      </c>
      <c r="F97" s="100">
        <v>0</v>
      </c>
      <c r="G97" s="100">
        <v>0</v>
      </c>
      <c r="H97" s="100">
        <v>0</v>
      </c>
      <c r="I97" s="100">
        <v>0</v>
      </c>
      <c r="J97" s="8" t="s">
        <v>27</v>
      </c>
      <c r="K97" s="73" t="s">
        <v>26</v>
      </c>
      <c r="L97" s="26"/>
      <c r="M97" s="98">
        <f>N97+O97+P97+Q97+R97</f>
        <v>50000</v>
      </c>
      <c r="N97" s="100">
        <v>0</v>
      </c>
      <c r="O97" s="100">
        <v>0</v>
      </c>
      <c r="P97" s="100">
        <v>0</v>
      </c>
      <c r="Q97" s="97">
        <v>50000</v>
      </c>
      <c r="R97" s="100">
        <v>0</v>
      </c>
      <c r="S97" s="43"/>
      <c r="T97" s="108"/>
      <c r="U97" s="88">
        <f t="shared" si="11"/>
        <v>0</v>
      </c>
      <c r="V97" s="88">
        <f t="shared" si="12"/>
        <v>50000</v>
      </c>
      <c r="W97" s="88">
        <f t="shared" si="13"/>
        <v>0</v>
      </c>
      <c r="X97" s="88">
        <f t="shared" si="14"/>
        <v>0</v>
      </c>
      <c r="Y97" s="88">
        <f t="shared" si="15"/>
        <v>0</v>
      </c>
      <c r="Z97" s="88">
        <f t="shared" si="16"/>
        <v>50000</v>
      </c>
      <c r="AA97" s="88">
        <f t="shared" si="17"/>
        <v>0</v>
      </c>
    </row>
    <row r="98" spans="1:27" s="61" customFormat="1" ht="9" customHeight="1">
      <c r="A98" s="8"/>
      <c r="B98" s="73"/>
      <c r="C98" s="27"/>
      <c r="D98" s="49"/>
      <c r="E98" s="102"/>
      <c r="F98" s="102"/>
      <c r="G98" s="102"/>
      <c r="H98" s="102"/>
      <c r="I98" s="102"/>
      <c r="J98" s="8"/>
      <c r="K98" s="73"/>
      <c r="L98" s="27"/>
      <c r="M98" s="49"/>
      <c r="N98" s="102"/>
      <c r="O98" s="102"/>
      <c r="P98" s="102"/>
      <c r="Q98" s="102"/>
      <c r="R98" s="102"/>
      <c r="S98" s="43"/>
      <c r="T98" s="108"/>
      <c r="U98" s="88"/>
      <c r="V98" s="88"/>
      <c r="W98" s="88"/>
      <c r="X98" s="88"/>
      <c r="Y98" s="88"/>
      <c r="Z98" s="88"/>
      <c r="AA98" s="88"/>
    </row>
    <row r="99" spans="1:27" ht="31.5">
      <c r="A99" s="8" t="s">
        <v>28</v>
      </c>
      <c r="B99" s="73" t="s">
        <v>38</v>
      </c>
      <c r="C99" s="26"/>
      <c r="D99" s="48">
        <f>E99+F99+G99+H99+I99</f>
        <v>19096766</v>
      </c>
      <c r="E99" s="100">
        <v>6025963</v>
      </c>
      <c r="F99" s="100">
        <v>2904175</v>
      </c>
      <c r="G99" s="100">
        <v>3134072</v>
      </c>
      <c r="H99" s="100">
        <v>4054507</v>
      </c>
      <c r="I99" s="100">
        <v>2978049</v>
      </c>
      <c r="J99" s="8" t="s">
        <v>28</v>
      </c>
      <c r="K99" s="73" t="s">
        <v>38</v>
      </c>
      <c r="L99" s="26"/>
      <c r="M99" s="98">
        <f>N99+O99+P99+Q99+R99</f>
        <v>20264795</v>
      </c>
      <c r="N99" s="100">
        <v>6025963</v>
      </c>
      <c r="O99" s="100">
        <v>2904175</v>
      </c>
      <c r="P99" s="97">
        <v>3312001</v>
      </c>
      <c r="Q99" s="97">
        <v>5044607</v>
      </c>
      <c r="R99" s="100">
        <v>2978049</v>
      </c>
      <c r="S99" s="2"/>
      <c r="T99" s="3"/>
      <c r="U99" s="88">
        <f t="shared" si="11"/>
        <v>0</v>
      </c>
      <c r="V99" s="88">
        <f t="shared" si="12"/>
        <v>1168029</v>
      </c>
      <c r="W99" s="88">
        <f t="shared" si="13"/>
        <v>0</v>
      </c>
      <c r="X99" s="88">
        <f t="shared" si="14"/>
        <v>0</v>
      </c>
      <c r="Y99" s="88">
        <f t="shared" si="15"/>
        <v>177929</v>
      </c>
      <c r="Z99" s="88">
        <f t="shared" si="16"/>
        <v>990100</v>
      </c>
      <c r="AA99" s="88">
        <f t="shared" si="17"/>
        <v>0</v>
      </c>
    </row>
    <row r="100" spans="1:27" ht="7.5" customHeight="1">
      <c r="A100" s="2"/>
      <c r="B100" s="75"/>
      <c r="C100" s="28"/>
      <c r="D100" s="11"/>
      <c r="E100" s="103"/>
      <c r="F100" s="103"/>
      <c r="G100" s="103"/>
      <c r="H100" s="103"/>
      <c r="I100" s="103"/>
      <c r="J100" s="2"/>
      <c r="K100" s="75"/>
      <c r="L100" s="28"/>
      <c r="M100" s="11"/>
      <c r="N100" s="103"/>
      <c r="O100" s="103"/>
      <c r="P100" s="103"/>
      <c r="Q100" s="103"/>
      <c r="R100" s="103"/>
      <c r="S100" s="2"/>
      <c r="T100" s="3"/>
      <c r="U100" s="88"/>
      <c r="V100" s="88"/>
      <c r="W100" s="88"/>
      <c r="X100" s="88"/>
      <c r="Y100" s="88"/>
      <c r="Z100" s="88"/>
      <c r="AA100" s="88"/>
    </row>
    <row r="101" spans="1:27" ht="31.5">
      <c r="A101" s="8" t="s">
        <v>29</v>
      </c>
      <c r="B101" s="73" t="s">
        <v>32</v>
      </c>
      <c r="C101" s="26"/>
      <c r="D101" s="48">
        <f>E101+F101+G101+H101+I101</f>
        <v>1042000</v>
      </c>
      <c r="E101" s="100">
        <f>E102+E103+E104+E105</f>
        <v>700000</v>
      </c>
      <c r="F101" s="100">
        <f>F102+F103+F104+F105</f>
        <v>142000</v>
      </c>
      <c r="G101" s="100">
        <f>G102+G103+G104+G105</f>
        <v>100000</v>
      </c>
      <c r="H101" s="100">
        <f>H102+H103+H104+H105</f>
        <v>100000</v>
      </c>
      <c r="I101" s="100">
        <f>I102+I103+I104+I105</f>
        <v>0</v>
      </c>
      <c r="J101" s="8" t="s">
        <v>29</v>
      </c>
      <c r="K101" s="73" t="s">
        <v>32</v>
      </c>
      <c r="L101" s="26"/>
      <c r="M101" s="48">
        <f>N101+O101+P101+Q101+R101</f>
        <v>780000</v>
      </c>
      <c r="N101" s="100">
        <f>N102+N103+N104+N105</f>
        <v>610000</v>
      </c>
      <c r="O101" s="100">
        <f>O102+O103+O104+O105</f>
        <v>120000</v>
      </c>
      <c r="P101" s="100">
        <f>P102+P103+P104+P105</f>
        <v>50000</v>
      </c>
      <c r="Q101" s="100">
        <f>Q102+Q103+Q104+Q105</f>
        <v>0</v>
      </c>
      <c r="R101" s="100">
        <f>R102+R103+R104+R105</f>
        <v>0</v>
      </c>
      <c r="S101" s="2"/>
      <c r="T101" s="3"/>
      <c r="U101" s="88">
        <f t="shared" si="11"/>
        <v>0</v>
      </c>
      <c r="V101" s="88">
        <f t="shared" si="12"/>
        <v>-262000</v>
      </c>
      <c r="W101" s="88">
        <f t="shared" si="13"/>
        <v>-90000</v>
      </c>
      <c r="X101" s="88">
        <f t="shared" si="14"/>
        <v>-22000</v>
      </c>
      <c r="Y101" s="88">
        <f t="shared" si="15"/>
        <v>-50000</v>
      </c>
      <c r="Z101" s="88">
        <f t="shared" si="16"/>
        <v>-100000</v>
      </c>
      <c r="AA101" s="88">
        <f t="shared" si="17"/>
        <v>0</v>
      </c>
    </row>
    <row r="102" spans="1:27" ht="47.25">
      <c r="A102" s="2"/>
      <c r="B102" s="75" t="s">
        <v>85</v>
      </c>
      <c r="C102" s="28"/>
      <c r="D102" s="50">
        <f>E102+F102+G102+H102+I102</f>
        <v>500000</v>
      </c>
      <c r="E102" s="51">
        <v>500000</v>
      </c>
      <c r="F102" s="51"/>
      <c r="G102" s="51"/>
      <c r="H102" s="51"/>
      <c r="I102" s="51"/>
      <c r="J102" s="2"/>
      <c r="K102" s="75" t="s">
        <v>85</v>
      </c>
      <c r="L102" s="28"/>
      <c r="M102" s="50">
        <f>N102+O102+P102+Q102+R102</f>
        <v>500000</v>
      </c>
      <c r="N102" s="51">
        <v>500000</v>
      </c>
      <c r="O102" s="51"/>
      <c r="P102" s="51"/>
      <c r="Q102" s="51"/>
      <c r="R102" s="51"/>
      <c r="S102" s="2"/>
      <c r="T102" s="3"/>
      <c r="U102" s="88">
        <f t="shared" si="11"/>
        <v>0</v>
      </c>
      <c r="V102" s="88">
        <f t="shared" si="12"/>
        <v>0</v>
      </c>
      <c r="W102" s="88">
        <f t="shared" si="13"/>
        <v>0</v>
      </c>
      <c r="X102" s="88">
        <f t="shared" si="14"/>
        <v>0</v>
      </c>
      <c r="Y102" s="88">
        <f t="shared" si="15"/>
        <v>0</v>
      </c>
      <c r="Z102" s="88">
        <f t="shared" si="16"/>
        <v>0</v>
      </c>
      <c r="AA102" s="88">
        <f t="shared" si="17"/>
        <v>0</v>
      </c>
    </row>
    <row r="103" spans="1:27" ht="15.75">
      <c r="A103" s="2"/>
      <c r="B103" s="77" t="s">
        <v>57</v>
      </c>
      <c r="C103" s="29"/>
      <c r="D103" s="50">
        <f>E103+F103+G103+H103+I103</f>
        <v>50000</v>
      </c>
      <c r="E103" s="51"/>
      <c r="F103" s="51">
        <v>50000</v>
      </c>
      <c r="G103" s="51"/>
      <c r="H103" s="51"/>
      <c r="I103" s="51"/>
      <c r="J103" s="2"/>
      <c r="K103" s="77" t="s">
        <v>57</v>
      </c>
      <c r="L103" s="29"/>
      <c r="M103" s="50">
        <f>N103+O103+P103+Q103+R103</f>
        <v>50000</v>
      </c>
      <c r="N103" s="51"/>
      <c r="O103" s="51">
        <v>50000</v>
      </c>
      <c r="P103" s="51"/>
      <c r="Q103" s="51"/>
      <c r="R103" s="51"/>
      <c r="S103" s="2"/>
      <c r="T103" s="3"/>
      <c r="U103" s="88">
        <f t="shared" si="11"/>
        <v>0</v>
      </c>
      <c r="V103" s="88">
        <f t="shared" si="12"/>
        <v>0</v>
      </c>
      <c r="W103" s="88">
        <f t="shared" si="13"/>
        <v>0</v>
      </c>
      <c r="X103" s="88">
        <f t="shared" si="14"/>
        <v>0</v>
      </c>
      <c r="Y103" s="88">
        <f t="shared" si="15"/>
        <v>0</v>
      </c>
      <c r="Z103" s="88">
        <f t="shared" si="16"/>
        <v>0</v>
      </c>
      <c r="AA103" s="88">
        <f t="shared" si="17"/>
        <v>0</v>
      </c>
    </row>
    <row r="104" spans="1:27" ht="31.5">
      <c r="A104" s="2"/>
      <c r="B104" s="77" t="s">
        <v>56</v>
      </c>
      <c r="C104" s="29"/>
      <c r="D104" s="50">
        <f>E104+F104+G104+H104+I104</f>
        <v>50000</v>
      </c>
      <c r="E104" s="51"/>
      <c r="F104" s="51"/>
      <c r="G104" s="51">
        <v>50000</v>
      </c>
      <c r="H104" s="51"/>
      <c r="I104" s="51"/>
      <c r="J104" s="2"/>
      <c r="K104" s="77" t="s">
        <v>56</v>
      </c>
      <c r="L104" s="29"/>
      <c r="M104" s="50">
        <f>N104+O104+P104+Q104+R104</f>
        <v>50000</v>
      </c>
      <c r="N104" s="51"/>
      <c r="O104" s="51"/>
      <c r="P104" s="51">
        <v>50000</v>
      </c>
      <c r="Q104" s="51"/>
      <c r="R104" s="51"/>
      <c r="S104" s="2"/>
      <c r="T104" s="3"/>
      <c r="U104" s="88">
        <f t="shared" si="11"/>
        <v>0</v>
      </c>
      <c r="V104" s="88">
        <f t="shared" si="12"/>
        <v>0</v>
      </c>
      <c r="W104" s="88">
        <f t="shared" si="13"/>
        <v>0</v>
      </c>
      <c r="X104" s="88">
        <f t="shared" si="14"/>
        <v>0</v>
      </c>
      <c r="Y104" s="88">
        <f t="shared" si="15"/>
        <v>0</v>
      </c>
      <c r="Z104" s="88">
        <f t="shared" si="16"/>
        <v>0</v>
      </c>
      <c r="AA104" s="88">
        <f t="shared" si="17"/>
        <v>0</v>
      </c>
    </row>
    <row r="105" spans="1:27" ht="31.5">
      <c r="A105" s="2"/>
      <c r="B105" s="77" t="s">
        <v>90</v>
      </c>
      <c r="C105" s="29"/>
      <c r="D105" s="50">
        <f>E105+F105+G105+H105+I105</f>
        <v>442000</v>
      </c>
      <c r="E105" s="51">
        <v>200000</v>
      </c>
      <c r="F105" s="51">
        <v>92000</v>
      </c>
      <c r="G105" s="51">
        <v>50000</v>
      </c>
      <c r="H105" s="51">
        <v>100000</v>
      </c>
      <c r="I105" s="51"/>
      <c r="J105" s="2"/>
      <c r="K105" s="77" t="s">
        <v>90</v>
      </c>
      <c r="L105" s="29"/>
      <c r="M105" s="95">
        <f>N105+O105+P105+Q105+R105</f>
        <v>180000</v>
      </c>
      <c r="N105" s="96">
        <v>110000</v>
      </c>
      <c r="O105" s="96">
        <v>70000</v>
      </c>
      <c r="P105" s="96">
        <v>0</v>
      </c>
      <c r="Q105" s="96">
        <v>0</v>
      </c>
      <c r="R105" s="51"/>
      <c r="S105" s="2"/>
      <c r="T105" s="3"/>
      <c r="U105" s="88">
        <f t="shared" si="11"/>
        <v>0</v>
      </c>
      <c r="V105" s="88">
        <f t="shared" si="12"/>
        <v>-262000</v>
      </c>
      <c r="W105" s="88">
        <f t="shared" si="13"/>
        <v>-90000</v>
      </c>
      <c r="X105" s="88">
        <f t="shared" si="14"/>
        <v>-22000</v>
      </c>
      <c r="Y105" s="88">
        <f t="shared" si="15"/>
        <v>-50000</v>
      </c>
      <c r="Z105" s="88">
        <f t="shared" si="16"/>
        <v>-100000</v>
      </c>
      <c r="AA105" s="88">
        <f t="shared" si="17"/>
        <v>0</v>
      </c>
    </row>
    <row r="106" spans="1:27" ht="6.75" customHeight="1">
      <c r="A106" s="2"/>
      <c r="B106" s="75"/>
      <c r="C106" s="28"/>
      <c r="D106" s="50"/>
      <c r="E106" s="51"/>
      <c r="F106" s="51"/>
      <c r="G106" s="51"/>
      <c r="H106" s="51"/>
      <c r="I106" s="51"/>
      <c r="J106" s="2"/>
      <c r="K106" s="75"/>
      <c r="L106" s="28"/>
      <c r="M106" s="50"/>
      <c r="N106" s="51"/>
      <c r="O106" s="51"/>
      <c r="P106" s="51"/>
      <c r="Q106" s="51"/>
      <c r="R106" s="51"/>
      <c r="S106" s="2"/>
      <c r="T106" s="3"/>
      <c r="U106" s="88"/>
      <c r="V106" s="88"/>
      <c r="W106" s="88"/>
      <c r="X106" s="88"/>
      <c r="Y106" s="88"/>
      <c r="Z106" s="88"/>
      <c r="AA106" s="88"/>
    </row>
    <row r="107" spans="1:27" ht="17.25">
      <c r="A107" s="8" t="s">
        <v>30</v>
      </c>
      <c r="B107" s="73" t="s">
        <v>41</v>
      </c>
      <c r="C107" s="26"/>
      <c r="D107" s="48">
        <f>E107+F107+G107+H107+I107</f>
        <v>0</v>
      </c>
      <c r="E107" s="100">
        <v>0</v>
      </c>
      <c r="F107" s="100">
        <v>0</v>
      </c>
      <c r="G107" s="100">
        <v>0</v>
      </c>
      <c r="H107" s="100">
        <v>0</v>
      </c>
      <c r="I107" s="100">
        <v>0</v>
      </c>
      <c r="J107" s="8" t="s">
        <v>30</v>
      </c>
      <c r="K107" s="73" t="s">
        <v>41</v>
      </c>
      <c r="L107" s="26"/>
      <c r="M107" s="98">
        <f>N107+O107+P107+Q107+R107</f>
        <v>262000</v>
      </c>
      <c r="N107" s="97">
        <v>90000</v>
      </c>
      <c r="O107" s="97">
        <v>22000</v>
      </c>
      <c r="P107" s="97">
        <v>50000</v>
      </c>
      <c r="Q107" s="97">
        <v>100000</v>
      </c>
      <c r="R107" s="100">
        <v>0</v>
      </c>
      <c r="S107" s="2"/>
      <c r="T107" s="3"/>
      <c r="U107" s="88">
        <f t="shared" si="11"/>
        <v>0</v>
      </c>
      <c r="V107" s="88">
        <f t="shared" si="12"/>
        <v>262000</v>
      </c>
      <c r="W107" s="88">
        <f t="shared" si="13"/>
        <v>90000</v>
      </c>
      <c r="X107" s="88">
        <f t="shared" si="14"/>
        <v>22000</v>
      </c>
      <c r="Y107" s="88">
        <f t="shared" si="15"/>
        <v>50000</v>
      </c>
      <c r="Z107" s="88">
        <f t="shared" si="16"/>
        <v>100000</v>
      </c>
      <c r="AA107" s="88">
        <f t="shared" si="17"/>
        <v>0</v>
      </c>
    </row>
    <row r="108" spans="1:27" ht="5.25" customHeight="1">
      <c r="A108" s="37"/>
      <c r="B108" s="5"/>
      <c r="C108" s="28"/>
      <c r="D108" s="50"/>
      <c r="E108" s="51"/>
      <c r="F108" s="51"/>
      <c r="G108" s="51"/>
      <c r="H108" s="51"/>
      <c r="I108" s="51"/>
      <c r="J108" s="37"/>
      <c r="K108" s="5"/>
      <c r="L108" s="28"/>
      <c r="M108" s="50"/>
      <c r="N108" s="51"/>
      <c r="O108" s="51"/>
      <c r="P108" s="51"/>
      <c r="Q108" s="51"/>
      <c r="R108" s="51"/>
      <c r="S108" s="2"/>
      <c r="T108" s="3"/>
      <c r="U108" s="88"/>
      <c r="V108" s="88"/>
      <c r="W108" s="88"/>
      <c r="X108" s="88"/>
      <c r="Y108" s="88"/>
      <c r="Z108" s="88"/>
      <c r="AA108" s="88"/>
    </row>
    <row r="109" spans="1:27" ht="17.25">
      <c r="A109" s="8" t="s">
        <v>34</v>
      </c>
      <c r="B109" s="73" t="s">
        <v>40</v>
      </c>
      <c r="C109" s="26"/>
      <c r="D109" s="48">
        <f>E109+F109+G109+H109+I109</f>
        <v>1103900</v>
      </c>
      <c r="E109" s="100">
        <f>SUM(E110:E112)</f>
        <v>350000</v>
      </c>
      <c r="F109" s="100">
        <f>SUM(F110:F112)</f>
        <v>0</v>
      </c>
      <c r="G109" s="100">
        <f>SUM(G110:G112)</f>
        <v>99900</v>
      </c>
      <c r="H109" s="100">
        <f>SUM(H110:H112)</f>
        <v>654000</v>
      </c>
      <c r="I109" s="100">
        <f>SUM(I110:I112)</f>
        <v>0</v>
      </c>
      <c r="J109" s="8" t="s">
        <v>34</v>
      </c>
      <c r="K109" s="73" t="s">
        <v>40</v>
      </c>
      <c r="L109" s="26"/>
      <c r="M109" s="48">
        <f>N109+O109+P109+Q109+R109</f>
        <v>199900</v>
      </c>
      <c r="N109" s="100">
        <f>SUM(N110:N112)</f>
        <v>0</v>
      </c>
      <c r="O109" s="100">
        <f>SUM(O110:O112)</f>
        <v>0</v>
      </c>
      <c r="P109" s="100">
        <f>SUM(P110:P112)</f>
        <v>0</v>
      </c>
      <c r="Q109" s="100">
        <f>SUM(Q110:Q112)</f>
        <v>199900</v>
      </c>
      <c r="R109" s="100">
        <f>SUM(R110:R112)</f>
        <v>0</v>
      </c>
      <c r="S109" s="2"/>
      <c r="T109" s="3"/>
      <c r="U109" s="88">
        <f t="shared" si="11"/>
        <v>0</v>
      </c>
      <c r="V109" s="88">
        <f t="shared" si="12"/>
        <v>-904000</v>
      </c>
      <c r="W109" s="88">
        <f>N109-E109</f>
        <v>-350000</v>
      </c>
      <c r="X109" s="88">
        <f t="shared" si="14"/>
        <v>0</v>
      </c>
      <c r="Y109" s="88">
        <f t="shared" si="15"/>
        <v>-99900</v>
      </c>
      <c r="Z109" s="88">
        <f t="shared" si="16"/>
        <v>-454100</v>
      </c>
      <c r="AA109" s="88">
        <f t="shared" si="17"/>
        <v>0</v>
      </c>
    </row>
    <row r="110" spans="1:27" ht="25.5">
      <c r="A110" s="8"/>
      <c r="B110" s="87" t="s">
        <v>99</v>
      </c>
      <c r="C110" s="26"/>
      <c r="D110" s="50">
        <f>SUM(E110:I110)</f>
        <v>350000</v>
      </c>
      <c r="E110" s="51">
        <v>350000</v>
      </c>
      <c r="F110" s="100"/>
      <c r="G110" s="100"/>
      <c r="H110" s="100"/>
      <c r="I110" s="100"/>
      <c r="J110" s="8"/>
      <c r="K110" s="93"/>
      <c r="L110" s="94"/>
      <c r="M110" s="95">
        <f>SUM(N110:R110)</f>
        <v>0</v>
      </c>
      <c r="N110" s="96">
        <v>0</v>
      </c>
      <c r="O110" s="97"/>
      <c r="P110" s="97"/>
      <c r="Q110" s="97"/>
      <c r="R110" s="97"/>
      <c r="S110" s="115"/>
      <c r="T110" s="110" t="s">
        <v>125</v>
      </c>
      <c r="U110" s="88">
        <f t="shared" si="11"/>
        <v>0</v>
      </c>
      <c r="V110" s="88">
        <f t="shared" si="12"/>
        <v>-350000</v>
      </c>
      <c r="W110" s="88">
        <f t="shared" si="13"/>
        <v>-350000</v>
      </c>
      <c r="X110" s="88">
        <f t="shared" si="14"/>
        <v>0</v>
      </c>
      <c r="Y110" s="88">
        <f t="shared" si="15"/>
        <v>0</v>
      </c>
      <c r="Z110" s="88">
        <f t="shared" si="16"/>
        <v>0</v>
      </c>
      <c r="AA110" s="88">
        <f t="shared" si="17"/>
        <v>0</v>
      </c>
    </row>
    <row r="111" spans="1:27" ht="25.5">
      <c r="A111" s="37"/>
      <c r="B111" s="87" t="s">
        <v>103</v>
      </c>
      <c r="C111" s="28"/>
      <c r="D111" s="50">
        <f>SUM(E111:I111)</f>
        <v>99900</v>
      </c>
      <c r="F111" s="51"/>
      <c r="G111" s="51">
        <v>99900</v>
      </c>
      <c r="H111" s="51"/>
      <c r="I111" s="51"/>
      <c r="J111" s="37"/>
      <c r="K111" s="93"/>
      <c r="L111" s="99"/>
      <c r="M111" s="95">
        <f>SUM(N111:R111)</f>
        <v>0</v>
      </c>
      <c r="N111" s="122"/>
      <c r="O111" s="96"/>
      <c r="P111" s="96">
        <v>0</v>
      </c>
      <c r="Q111" s="96"/>
      <c r="R111" s="96"/>
      <c r="S111" s="115"/>
      <c r="T111" s="110" t="s">
        <v>126</v>
      </c>
      <c r="U111" s="88">
        <f t="shared" si="11"/>
        <v>0</v>
      </c>
      <c r="V111" s="88">
        <f t="shared" si="12"/>
        <v>-99900</v>
      </c>
      <c r="W111" s="88">
        <f t="shared" si="13"/>
        <v>0</v>
      </c>
      <c r="X111" s="88">
        <f t="shared" si="14"/>
        <v>0</v>
      </c>
      <c r="Y111" s="88">
        <f t="shared" si="15"/>
        <v>-99900</v>
      </c>
      <c r="Z111" s="88">
        <f t="shared" si="16"/>
        <v>0</v>
      </c>
      <c r="AA111" s="88">
        <f t="shared" si="17"/>
        <v>0</v>
      </c>
    </row>
    <row r="112" spans="1:27" ht="12.75">
      <c r="A112" s="37"/>
      <c r="B112" s="87" t="s">
        <v>98</v>
      </c>
      <c r="C112" s="28"/>
      <c r="D112" s="50">
        <f>SUM(E112:I112)</f>
        <v>654000</v>
      </c>
      <c r="E112" s="51"/>
      <c r="F112" s="51"/>
      <c r="G112" s="51"/>
      <c r="H112" s="51">
        <v>654000</v>
      </c>
      <c r="I112" s="51"/>
      <c r="J112" s="37"/>
      <c r="K112" s="87" t="s">
        <v>98</v>
      </c>
      <c r="L112" s="28"/>
      <c r="M112" s="95">
        <f>SUM(N112:R112)</f>
        <v>199900</v>
      </c>
      <c r="N112" s="51"/>
      <c r="O112" s="51"/>
      <c r="P112" s="51"/>
      <c r="Q112" s="96">
        <v>199900</v>
      </c>
      <c r="R112" s="51"/>
      <c r="S112" s="2"/>
      <c r="T112" s="3"/>
      <c r="U112" s="88">
        <f t="shared" si="11"/>
        <v>0</v>
      </c>
      <c r="V112" s="88">
        <f t="shared" si="12"/>
        <v>-454100</v>
      </c>
      <c r="W112" s="88">
        <f t="shared" si="13"/>
        <v>0</v>
      </c>
      <c r="X112" s="88">
        <f t="shared" si="14"/>
        <v>0</v>
      </c>
      <c r="Y112" s="88">
        <f t="shared" si="15"/>
        <v>0</v>
      </c>
      <c r="Z112" s="88">
        <f t="shared" si="16"/>
        <v>-454100</v>
      </c>
      <c r="AA112" s="88">
        <f t="shared" si="17"/>
        <v>0</v>
      </c>
    </row>
    <row r="113" spans="1:27" ht="7.5" customHeight="1">
      <c r="A113" s="37"/>
      <c r="B113" s="5"/>
      <c r="C113" s="28"/>
      <c r="D113" s="50"/>
      <c r="E113" s="51"/>
      <c r="F113" s="51"/>
      <c r="G113" s="51"/>
      <c r="H113" s="51"/>
      <c r="I113" s="51"/>
      <c r="J113" s="37"/>
      <c r="K113" s="5"/>
      <c r="L113" s="28"/>
      <c r="M113" s="50"/>
      <c r="N113" s="51"/>
      <c r="O113" s="51"/>
      <c r="P113" s="51"/>
      <c r="Q113" s="51"/>
      <c r="R113" s="51"/>
      <c r="S113" s="2"/>
      <c r="T113" s="3"/>
      <c r="U113" s="88"/>
      <c r="V113" s="88"/>
      <c r="W113" s="88"/>
      <c r="X113" s="88"/>
      <c r="Y113" s="88"/>
      <c r="Z113" s="88"/>
      <c r="AA113" s="88"/>
    </row>
    <row r="114" spans="1:27" s="62" customFormat="1" ht="17.25">
      <c r="A114" s="8" t="s">
        <v>39</v>
      </c>
      <c r="B114" s="73" t="s">
        <v>48</v>
      </c>
      <c r="C114" s="26"/>
      <c r="D114" s="48">
        <f>E114+F114+G114+H114+I114</f>
        <v>397000</v>
      </c>
      <c r="E114" s="100">
        <f>SUM(E115:E116)</f>
        <v>200000</v>
      </c>
      <c r="F114" s="100">
        <f>SUM(F115:F116)</f>
        <v>0</v>
      </c>
      <c r="G114" s="100">
        <f>SUM(G115:G116)</f>
        <v>0</v>
      </c>
      <c r="H114" s="100">
        <f>SUM(H115:H116)</f>
        <v>0</v>
      </c>
      <c r="I114" s="100">
        <f>SUM(I115:I116)</f>
        <v>197000</v>
      </c>
      <c r="J114" s="8" t="s">
        <v>39</v>
      </c>
      <c r="K114" s="73" t="s">
        <v>48</v>
      </c>
      <c r="L114" s="26"/>
      <c r="M114" s="48">
        <f>N114+O114+P114+Q114+R114</f>
        <v>747000</v>
      </c>
      <c r="N114" s="100">
        <f>SUM(N115:N117)</f>
        <v>550000</v>
      </c>
      <c r="O114" s="100">
        <f>SUM(O115:O117)</f>
        <v>0</v>
      </c>
      <c r="P114" s="100">
        <f>SUM(P115:P117)</f>
        <v>0</v>
      </c>
      <c r="Q114" s="100">
        <f>SUM(Q115:Q117)</f>
        <v>0</v>
      </c>
      <c r="R114" s="100">
        <f>SUM(R115:R117)</f>
        <v>197000</v>
      </c>
      <c r="S114" s="9"/>
      <c r="T114" s="109"/>
      <c r="U114" s="88">
        <f t="shared" si="11"/>
        <v>0</v>
      </c>
      <c r="V114" s="88">
        <f t="shared" si="12"/>
        <v>350000</v>
      </c>
      <c r="W114" s="88">
        <f t="shared" si="13"/>
        <v>350000</v>
      </c>
      <c r="X114" s="88">
        <f t="shared" si="14"/>
        <v>0</v>
      </c>
      <c r="Y114" s="88">
        <f t="shared" si="15"/>
        <v>0</v>
      </c>
      <c r="Z114" s="88">
        <f t="shared" si="16"/>
        <v>0</v>
      </c>
      <c r="AA114" s="88">
        <f t="shared" si="17"/>
        <v>0</v>
      </c>
    </row>
    <row r="115" spans="1:27" ht="26.25" customHeight="1">
      <c r="A115" s="37"/>
      <c r="B115" s="87" t="s">
        <v>104</v>
      </c>
      <c r="C115" s="28"/>
      <c r="D115" s="50">
        <f>E115+F115+G115+H115+I115</f>
        <v>200000</v>
      </c>
      <c r="E115" s="51">
        <v>200000</v>
      </c>
      <c r="F115" s="51"/>
      <c r="G115" s="51"/>
      <c r="H115" s="51"/>
      <c r="I115" s="51"/>
      <c r="J115" s="37"/>
      <c r="K115" s="87" t="s">
        <v>104</v>
      </c>
      <c r="L115" s="28"/>
      <c r="M115" s="50">
        <f>N115+O115+P115+Q115+R115</f>
        <v>200000</v>
      </c>
      <c r="N115" s="51">
        <v>200000</v>
      </c>
      <c r="O115" s="51"/>
      <c r="P115" s="51"/>
      <c r="Q115" s="51"/>
      <c r="R115" s="51"/>
      <c r="S115" s="2"/>
      <c r="T115" s="3"/>
      <c r="U115" s="88">
        <f t="shared" si="11"/>
        <v>0</v>
      </c>
      <c r="V115" s="88">
        <f t="shared" si="12"/>
        <v>0</v>
      </c>
      <c r="W115" s="88">
        <f t="shared" si="13"/>
        <v>0</v>
      </c>
      <c r="X115" s="88">
        <f t="shared" si="14"/>
        <v>0</v>
      </c>
      <c r="Y115" s="88">
        <f t="shared" si="15"/>
        <v>0</v>
      </c>
      <c r="Z115" s="88">
        <f t="shared" si="16"/>
        <v>0</v>
      </c>
      <c r="AA115" s="88">
        <f t="shared" si="17"/>
        <v>0</v>
      </c>
    </row>
    <row r="116" spans="1:27" ht="31.5" customHeight="1">
      <c r="A116" s="37"/>
      <c r="B116" s="87" t="s">
        <v>105</v>
      </c>
      <c r="C116" s="28"/>
      <c r="D116" s="50">
        <f>E116+F116+G116+H116+I116</f>
        <v>197000</v>
      </c>
      <c r="E116" s="51"/>
      <c r="F116" s="51"/>
      <c r="G116" s="51"/>
      <c r="H116" s="51"/>
      <c r="I116" s="51">
        <v>197000</v>
      </c>
      <c r="J116" s="37"/>
      <c r="K116" s="93" t="s">
        <v>115</v>
      </c>
      <c r="L116" s="28"/>
      <c r="M116" s="50">
        <f>N116+O116+P116+Q116+R116</f>
        <v>197000</v>
      </c>
      <c r="N116" s="51"/>
      <c r="O116" s="51"/>
      <c r="P116" s="51"/>
      <c r="Q116" s="51"/>
      <c r="R116" s="51">
        <v>197000</v>
      </c>
      <c r="S116" s="2"/>
      <c r="T116" s="110" t="s">
        <v>116</v>
      </c>
      <c r="U116" s="88"/>
      <c r="V116" s="88">
        <f t="shared" si="12"/>
        <v>0</v>
      </c>
      <c r="W116" s="88">
        <f t="shared" si="13"/>
        <v>0</v>
      </c>
      <c r="X116" s="88">
        <f>O116-F116</f>
        <v>0</v>
      </c>
      <c r="Y116" s="88">
        <f>P116-G116</f>
        <v>0</v>
      </c>
      <c r="Z116" s="88">
        <f>Q116-H116</f>
        <v>0</v>
      </c>
      <c r="AA116" s="88"/>
    </row>
    <row r="117" spans="1:27" ht="28.5" customHeight="1">
      <c r="A117" s="37"/>
      <c r="B117" s="5"/>
      <c r="C117" s="28"/>
      <c r="D117" s="50">
        <f>E117+F117+G117+H117+I117</f>
        <v>0</v>
      </c>
      <c r="E117" s="51"/>
      <c r="F117" s="51"/>
      <c r="G117" s="51"/>
      <c r="H117" s="51"/>
      <c r="I117" s="51"/>
      <c r="J117" s="37"/>
      <c r="K117" s="93" t="s">
        <v>110</v>
      </c>
      <c r="L117" s="28"/>
      <c r="M117" s="95">
        <f>N117+O117+P117+Q117+R117</f>
        <v>350000</v>
      </c>
      <c r="N117" s="96">
        <v>350000</v>
      </c>
      <c r="O117" s="51"/>
      <c r="P117" s="51"/>
      <c r="Q117" s="51"/>
      <c r="R117" s="51"/>
      <c r="S117" s="2"/>
      <c r="T117" s="110" t="s">
        <v>112</v>
      </c>
      <c r="U117" s="88"/>
      <c r="V117" s="88">
        <f t="shared" si="12"/>
        <v>350000</v>
      </c>
      <c r="W117" s="88">
        <f t="shared" si="13"/>
        <v>350000</v>
      </c>
      <c r="X117" s="88">
        <f t="shared" si="14"/>
        <v>0</v>
      </c>
      <c r="Y117" s="88">
        <f t="shared" si="15"/>
        <v>0</v>
      </c>
      <c r="Z117" s="88">
        <f t="shared" si="16"/>
        <v>0</v>
      </c>
      <c r="AA117" s="88">
        <f t="shared" si="17"/>
        <v>0</v>
      </c>
    </row>
    <row r="118" spans="1:27" ht="6.75" customHeight="1">
      <c r="A118" s="37"/>
      <c r="B118" s="5"/>
      <c r="C118" s="28"/>
      <c r="D118" s="50"/>
      <c r="E118" s="51"/>
      <c r="F118" s="51"/>
      <c r="G118" s="51"/>
      <c r="H118" s="51"/>
      <c r="I118" s="51"/>
      <c r="J118" s="37"/>
      <c r="K118" s="87"/>
      <c r="L118" s="28"/>
      <c r="M118" s="50"/>
      <c r="N118" s="51"/>
      <c r="O118" s="51"/>
      <c r="P118" s="51"/>
      <c r="Q118" s="51"/>
      <c r="R118" s="51"/>
      <c r="S118" s="2"/>
      <c r="T118" s="75"/>
      <c r="U118" s="88">
        <f t="shared" si="11"/>
        <v>0</v>
      </c>
      <c r="V118" s="88">
        <f t="shared" si="12"/>
        <v>0</v>
      </c>
      <c r="W118" s="88">
        <f t="shared" si="13"/>
        <v>0</v>
      </c>
      <c r="X118" s="88">
        <f t="shared" si="14"/>
        <v>0</v>
      </c>
      <c r="Y118" s="88">
        <f t="shared" si="15"/>
        <v>0</v>
      </c>
      <c r="Z118" s="88">
        <f t="shared" si="16"/>
        <v>0</v>
      </c>
      <c r="AA118" s="88">
        <f t="shared" si="17"/>
        <v>0</v>
      </c>
    </row>
    <row r="119" spans="1:27" ht="17.25">
      <c r="A119" s="8" t="s">
        <v>96</v>
      </c>
      <c r="B119" s="73" t="s">
        <v>97</v>
      </c>
      <c r="C119" s="28"/>
      <c r="D119" s="48">
        <f>E119+F119+G119+H119+I119</f>
        <v>105427</v>
      </c>
      <c r="E119" s="51">
        <f>SUM(E120:E121)</f>
        <v>0</v>
      </c>
      <c r="F119" s="51">
        <f>SUM(F120:F121)</f>
        <v>79023</v>
      </c>
      <c r="G119" s="51">
        <f>SUM(G120:G121)</f>
        <v>0</v>
      </c>
      <c r="H119" s="51">
        <f>SUM(H120:H121)</f>
        <v>26404</v>
      </c>
      <c r="I119" s="51">
        <f>SUM(I120:I121)</f>
        <v>0</v>
      </c>
      <c r="J119" s="8" t="s">
        <v>96</v>
      </c>
      <c r="K119" s="73" t="s">
        <v>97</v>
      </c>
      <c r="L119" s="28"/>
      <c r="M119" s="48">
        <f>N119+O119+P119+Q119+R119</f>
        <v>105427</v>
      </c>
      <c r="N119" s="51">
        <f>SUM(N120:N121)</f>
        <v>0</v>
      </c>
      <c r="O119" s="51">
        <f>SUM(O120:O121)</f>
        <v>79023</v>
      </c>
      <c r="P119" s="51">
        <f>SUM(P120:P121)</f>
        <v>0</v>
      </c>
      <c r="Q119" s="51">
        <f>SUM(Q120:Q121)</f>
        <v>26404</v>
      </c>
      <c r="R119" s="51">
        <f>SUM(R120:R121)</f>
        <v>0</v>
      </c>
      <c r="S119" s="8" t="s">
        <v>96</v>
      </c>
      <c r="T119" s="74"/>
      <c r="U119" s="88">
        <f t="shared" si="11"/>
        <v>0</v>
      </c>
      <c r="V119" s="88">
        <f t="shared" si="12"/>
        <v>0</v>
      </c>
      <c r="W119" s="88">
        <f t="shared" si="13"/>
        <v>0</v>
      </c>
      <c r="X119" s="88">
        <f t="shared" si="14"/>
        <v>0</v>
      </c>
      <c r="Y119" s="88">
        <f t="shared" si="15"/>
        <v>0</v>
      </c>
      <c r="Z119" s="88">
        <f t="shared" si="16"/>
        <v>0</v>
      </c>
      <c r="AA119" s="88">
        <f t="shared" si="17"/>
        <v>0</v>
      </c>
    </row>
    <row r="120" spans="1:27" ht="39.75" customHeight="1">
      <c r="A120" s="37"/>
      <c r="B120" s="87" t="s">
        <v>100</v>
      </c>
      <c r="C120" s="28"/>
      <c r="D120" s="50">
        <f>E120+F120+G120+H120+I120</f>
        <v>79023</v>
      </c>
      <c r="E120" s="51"/>
      <c r="F120" s="51">
        <v>79023</v>
      </c>
      <c r="G120" s="51"/>
      <c r="H120" s="51"/>
      <c r="I120" s="51"/>
      <c r="J120" s="37"/>
      <c r="K120" s="87" t="s">
        <v>100</v>
      </c>
      <c r="L120" s="28"/>
      <c r="M120" s="50">
        <f>N120+O120+P120+Q120+R120</f>
        <v>79023</v>
      </c>
      <c r="N120" s="51"/>
      <c r="O120" s="51">
        <v>79023</v>
      </c>
      <c r="P120" s="51"/>
      <c r="Q120" s="51"/>
      <c r="R120" s="51"/>
      <c r="S120" s="37"/>
      <c r="T120" s="3"/>
      <c r="U120" s="88">
        <f t="shared" si="11"/>
        <v>0</v>
      </c>
      <c r="V120" s="88">
        <f t="shared" si="12"/>
        <v>0</v>
      </c>
      <c r="W120" s="88">
        <f t="shared" si="13"/>
        <v>0</v>
      </c>
      <c r="X120" s="88">
        <f t="shared" si="14"/>
        <v>0</v>
      </c>
      <c r="Y120" s="88">
        <f t="shared" si="15"/>
        <v>0</v>
      </c>
      <c r="Z120" s="88">
        <f t="shared" si="16"/>
        <v>0</v>
      </c>
      <c r="AA120" s="88">
        <f t="shared" si="17"/>
        <v>0</v>
      </c>
    </row>
    <row r="121" spans="1:27" ht="39.75" customHeight="1">
      <c r="A121" s="37"/>
      <c r="B121" s="87" t="s">
        <v>101</v>
      </c>
      <c r="C121" s="28"/>
      <c r="D121" s="50">
        <f>E121+F121+G121+H121+I121</f>
        <v>26404</v>
      </c>
      <c r="E121" s="51"/>
      <c r="F121" s="51"/>
      <c r="G121" s="51"/>
      <c r="H121" s="51">
        <v>26404</v>
      </c>
      <c r="I121" s="51"/>
      <c r="J121" s="37"/>
      <c r="K121" s="87" t="s">
        <v>101</v>
      </c>
      <c r="L121" s="28"/>
      <c r="M121" s="50">
        <f>N121+O121+P121+Q121+R121</f>
        <v>26404</v>
      </c>
      <c r="N121" s="51"/>
      <c r="O121" s="51"/>
      <c r="P121" s="51"/>
      <c r="Q121" s="51">
        <v>26404</v>
      </c>
      <c r="R121" s="51"/>
      <c r="S121" s="37"/>
      <c r="T121" s="3"/>
      <c r="U121" s="88">
        <f t="shared" si="11"/>
        <v>0</v>
      </c>
      <c r="V121" s="88">
        <f t="shared" si="12"/>
        <v>0</v>
      </c>
      <c r="W121" s="88">
        <f t="shared" si="13"/>
        <v>0</v>
      </c>
      <c r="X121" s="88">
        <f t="shared" si="14"/>
        <v>0</v>
      </c>
      <c r="Y121" s="88">
        <f t="shared" si="15"/>
        <v>0</v>
      </c>
      <c r="Z121" s="88">
        <f t="shared" si="16"/>
        <v>0</v>
      </c>
      <c r="AA121" s="88">
        <f t="shared" si="17"/>
        <v>0</v>
      </c>
    </row>
    <row r="122" spans="1:27" ht="15.75" customHeight="1">
      <c r="A122" s="37"/>
      <c r="B122" s="87"/>
      <c r="C122" s="28"/>
      <c r="D122" s="50"/>
      <c r="E122" s="51"/>
      <c r="F122" s="51"/>
      <c r="G122" s="51"/>
      <c r="H122" s="51"/>
      <c r="I122" s="51"/>
      <c r="J122" s="37"/>
      <c r="K122" s="87"/>
      <c r="L122" s="28"/>
      <c r="M122" s="50"/>
      <c r="N122" s="51"/>
      <c r="O122" s="51"/>
      <c r="P122" s="51"/>
      <c r="Q122" s="51"/>
      <c r="R122" s="51"/>
      <c r="S122" s="2"/>
      <c r="T122" s="3"/>
      <c r="U122" s="88"/>
      <c r="V122" s="88"/>
      <c r="W122" s="88"/>
      <c r="X122" s="88"/>
      <c r="Y122" s="88"/>
      <c r="Z122" s="88"/>
      <c r="AA122" s="88"/>
    </row>
    <row r="123" spans="1:27" ht="6.75" customHeight="1">
      <c r="A123" s="37"/>
      <c r="B123" s="5"/>
      <c r="C123" s="28"/>
      <c r="D123" s="50"/>
      <c r="E123" s="51"/>
      <c r="F123" s="51"/>
      <c r="G123" s="51"/>
      <c r="H123" s="51"/>
      <c r="I123" s="51"/>
      <c r="J123" s="37"/>
      <c r="K123" s="5"/>
      <c r="L123" s="28"/>
      <c r="M123" s="50"/>
      <c r="N123" s="51"/>
      <c r="O123" s="51"/>
      <c r="P123" s="51"/>
      <c r="Q123" s="51"/>
      <c r="R123" s="51"/>
      <c r="S123" s="2"/>
      <c r="T123" s="3"/>
      <c r="U123" s="88"/>
      <c r="V123" s="88"/>
      <c r="W123" s="88"/>
      <c r="X123" s="88"/>
      <c r="Y123" s="88"/>
      <c r="Z123" s="88"/>
      <c r="AA123" s="88"/>
    </row>
    <row r="124" spans="1:27" ht="17.25">
      <c r="A124" s="22"/>
      <c r="B124" s="23" t="s">
        <v>86</v>
      </c>
      <c r="C124" s="26"/>
      <c r="D124" s="48">
        <f>E124+F124+G124+H124+I124</f>
        <v>33252896</v>
      </c>
      <c r="E124" s="100">
        <f>E16+E18+E97+E99+E101+E107+E109+E114+E119</f>
        <v>9565963</v>
      </c>
      <c r="F124" s="100">
        <f>F16+F18+F97+F99+F101+F107+F109+F114+F119</f>
        <v>4386181</v>
      </c>
      <c r="G124" s="100">
        <f>G16+G18+G97+G99+G101+G107+G109+G114+G119</f>
        <v>5333772</v>
      </c>
      <c r="H124" s="100">
        <f>H16+H18+H97+H99+H101+H107+H109+H114+H119</f>
        <v>7528507</v>
      </c>
      <c r="I124" s="100">
        <f>I16+I18+I97+I99+I101+I107+I109+I114+I119</f>
        <v>6438473</v>
      </c>
      <c r="J124" s="22"/>
      <c r="K124" s="23" t="s">
        <v>86</v>
      </c>
      <c r="L124" s="26"/>
      <c r="M124" s="48">
        <f>N124+O124+P124+Q124+R124</f>
        <v>33252896</v>
      </c>
      <c r="N124" s="100">
        <f>N16+N18+N97+N99+N101+N107+N109+N114+N119</f>
        <v>9565963</v>
      </c>
      <c r="O124" s="100">
        <f>O16+O18+O97+O99+O101+O107+O109+O114+O119</f>
        <v>4386181</v>
      </c>
      <c r="P124" s="100">
        <f>P16+P18+P97+P99+P101+P107+P109+P114+P119</f>
        <v>5333772</v>
      </c>
      <c r="Q124" s="100">
        <f>Q16+Q18+Q97+Q99+Q101+Q107+Q109+Q114+Q119</f>
        <v>7528507</v>
      </c>
      <c r="R124" s="100">
        <f>R16+R18+R97+R99+R101+R107+R109+R114+R119</f>
        <v>6438473</v>
      </c>
      <c r="S124" s="2"/>
      <c r="T124" s="3"/>
      <c r="U124" s="88">
        <f t="shared" si="11"/>
        <v>0</v>
      </c>
      <c r="V124" s="88">
        <f t="shared" si="12"/>
        <v>0</v>
      </c>
      <c r="W124" s="88">
        <f t="shared" si="13"/>
        <v>0</v>
      </c>
      <c r="X124" s="88">
        <f t="shared" si="14"/>
        <v>0</v>
      </c>
      <c r="Y124" s="88">
        <f t="shared" si="15"/>
        <v>0</v>
      </c>
      <c r="Z124" s="88">
        <f t="shared" si="16"/>
        <v>0</v>
      </c>
      <c r="AA124" s="88">
        <f t="shared" si="17"/>
        <v>0</v>
      </c>
    </row>
    <row r="126" spans="2:4" ht="15" customHeight="1">
      <c r="B126" s="69"/>
      <c r="D126" s="47"/>
    </row>
  </sheetData>
  <sheetProtection/>
  <mergeCells count="21">
    <mergeCell ref="A2:I2"/>
    <mergeCell ref="A3:I3"/>
    <mergeCell ref="A4:I4"/>
    <mergeCell ref="J7:J8"/>
    <mergeCell ref="A7:A8"/>
    <mergeCell ref="B7:B8"/>
    <mergeCell ref="W7:AA7"/>
    <mergeCell ref="D7:D8"/>
    <mergeCell ref="S6:AA6"/>
    <mergeCell ref="M7:M8"/>
    <mergeCell ref="T7:T8"/>
    <mergeCell ref="K7:K8"/>
    <mergeCell ref="E7:I7"/>
    <mergeCell ref="S7:S8"/>
    <mergeCell ref="V7:V8"/>
    <mergeCell ref="J6:R6"/>
    <mergeCell ref="U7:U8"/>
    <mergeCell ref="N7:R7"/>
    <mergeCell ref="A6:I6"/>
    <mergeCell ref="L7:L8"/>
    <mergeCell ref="C7:C8"/>
  </mergeCells>
  <printOptions/>
  <pageMargins left="0.5118110236220472" right="0.11811023622047245" top="0.7480314960629921" bottom="0.35433070866141736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ГСТиДХ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maslova</dc:creator>
  <cp:keywords/>
  <dc:description/>
  <cp:lastModifiedBy>Pro</cp:lastModifiedBy>
  <cp:lastPrinted>2018-11-21T15:12:53Z</cp:lastPrinted>
  <dcterms:created xsi:type="dcterms:W3CDTF">2014-12-25T06:21:39Z</dcterms:created>
  <dcterms:modified xsi:type="dcterms:W3CDTF">2018-11-21T15:14:18Z</dcterms:modified>
  <cp:category/>
  <cp:version/>
  <cp:contentType/>
  <cp:contentStatus/>
</cp:coreProperties>
</file>