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35" windowWidth="20610" windowHeight="10395" activeTab="0"/>
  </bookViews>
  <sheets>
    <sheet name="Приложение № 3" sheetId="1" r:id="rId1"/>
  </sheets>
  <definedNames>
    <definedName name="_xlnm.Print_Area" localSheetId="0">'Приложение № 3'!$A$1:$R$44</definedName>
  </definedNames>
  <calcPr fullCalcOnLoad="1"/>
</workbook>
</file>

<file path=xl/sharedStrings.xml><?xml version="1.0" encoding="utf-8"?>
<sst xmlns="http://schemas.openxmlformats.org/spreadsheetml/2006/main" count="72" uniqueCount="66">
  <si>
    <t xml:space="preserve">Государственная администрация </t>
  </si>
  <si>
    <t>Всего</t>
  </si>
  <si>
    <t>1.</t>
  </si>
  <si>
    <t>2.</t>
  </si>
  <si>
    <t>г.Бендеры</t>
  </si>
  <si>
    <t>3.</t>
  </si>
  <si>
    <t>4.</t>
  </si>
  <si>
    <t>5.</t>
  </si>
  <si>
    <t>6.</t>
  </si>
  <si>
    <t>7.</t>
  </si>
  <si>
    <t>налог с владельцев транспортных средств</t>
  </si>
  <si>
    <t>иные поступления в Дорожный фонд</t>
  </si>
  <si>
    <t>по автомобильным дорогам общего пользования, находящимся в государственной собственности</t>
  </si>
  <si>
    <t>по автомобильным дорогам общего пользования, находящимся в муниципальной собственности</t>
  </si>
  <si>
    <t>Дубоссарского района и г. Дубоссары</t>
  </si>
  <si>
    <t>8.</t>
  </si>
  <si>
    <t>доля количества зарегистрированных транспортных средств по городам (районам)</t>
  </si>
  <si>
    <t>№ п/п</t>
  </si>
  <si>
    <t>Источники финансирования расходов по программам развития дорожной отрасли, руб.</t>
  </si>
  <si>
    <t>"О республиканском бюджете на 2019 год"</t>
  </si>
  <si>
    <t xml:space="preserve">Распределение средств Дорожного фонда Приднестровской Молдавской Республики на 2019 год </t>
  </si>
  <si>
    <t>Доли для распределения государственными администрациями субсидий, направленных в местные бюджеты городов и районов</t>
  </si>
  <si>
    <t xml:space="preserve">Распределение субсидий на обустройство мест стоянки, парковки </t>
  </si>
  <si>
    <t>на государственные дороги</t>
  </si>
  <si>
    <t>на улично-дорожную сеть</t>
  </si>
  <si>
    <t>на благоустройство территорий образовательных учреждений</t>
  </si>
  <si>
    <t xml:space="preserve">Перечисление субсидий местным бюджетам за счет средств Дорожного фонда ПМР </t>
  </si>
  <si>
    <t xml:space="preserve">Министерство экономического развития Приднестровской Молдавской Республики </t>
  </si>
  <si>
    <t>Средства, направляемые на финансирование расходов по благоустройству территорий образовательных учреждений*</t>
  </si>
  <si>
    <t>к Закону Приднестровской Молдавской Республики</t>
  </si>
  <si>
    <t>Всего субсидий из республиканского бюджета, руб.</t>
  </si>
  <si>
    <t xml:space="preserve">Приложение № 6 </t>
  </si>
  <si>
    <t xml:space="preserve"> </t>
  </si>
  <si>
    <t>для перечисления 3,9124 % поступлений Дорожного фонда ПМР (за исключением налога с владельцев транспортных средств) на поэтапное погашение задолженности предприятий дорожной отрасли перед  ГУП "Дубоссарская ГЭС"</t>
  </si>
  <si>
    <t xml:space="preserve">  </t>
  </si>
  <si>
    <t>г.Тирасполя</t>
  </si>
  <si>
    <t xml:space="preserve"> г.Днестровска</t>
  </si>
  <si>
    <t>Распределение средств для формирования программ развития дорожной отрасли, руб.</t>
  </si>
  <si>
    <t xml:space="preserve">субсидии на цели финансирования обустройства мест стоянки, парковки </t>
  </si>
  <si>
    <t>Всего субсидий на исполнение программ                    развития дорожной отрасли, руб.</t>
  </si>
  <si>
    <t>Доля для распределения иных                   поступлений в Дорожный фонд                    Приднестровской Молдавской Республики</t>
  </si>
  <si>
    <t>Каменского района и г.Каменки</t>
  </si>
  <si>
    <t xml:space="preserve">Рыбницкого района и г.Рыбницы </t>
  </si>
  <si>
    <t xml:space="preserve">Слободзейского района и г.Слободзеи </t>
  </si>
  <si>
    <t>Всего субсидий</t>
  </si>
  <si>
    <t>ИТОГО</t>
  </si>
  <si>
    <t>** -  в сумму переходящих остатков по муниципальным дорогам включены в том числе и остатки по сельским дорогам и дорогам, являющимся продолжением государственных дорог</t>
  </si>
  <si>
    <t>Григориопольского района и г.Григориополя</t>
  </si>
  <si>
    <t>по г. Тирасполю ГОУ "Республиканский украинский теоретический лицей"; ГОУ "Республиканский молдавский теоретический лицей"; ГОУ "Специальная (коррекционная) общеобразовательная школа-интернат";</t>
  </si>
  <si>
    <t xml:space="preserve">по Рыбницкому району и г. Рыбнице ГОУ "Попенкская школа-интернат для  для детей-сирот и детей, оставшихся без попечения родителей" </t>
  </si>
  <si>
    <t>* - в сумме расходов, направляемых на финансирование расходов по благоустройству территорий образовательных учреждений, в том числе учтены:</t>
  </si>
  <si>
    <t>Остаток субсидий республиканского бюджета на счете местного бюджета по состоянию н                                                                       а 01.01.2019 г., руб.**</t>
  </si>
  <si>
    <t>Итого расходы за счет средств                                                             Дорожного фонда, руб.</t>
  </si>
  <si>
    <t>ремонтные работы и обустройство дорог от пер. Западный до ул. Правды (в том числе на перенос линий электросетей)</t>
  </si>
  <si>
    <t>Всего по  государственной администрации города Тирасполя и города Днестровска</t>
  </si>
  <si>
    <t>на приобретение дорожной техники</t>
  </si>
  <si>
    <t>на выполнение дорожных работ по новой технологии</t>
  </si>
  <si>
    <t>Всего по государственной администрации города Бендеры</t>
  </si>
  <si>
    <t>Целевые субсидии государственной администрации города Тирасполя и города Днестровска за счет остатка Дорожного фонда ПМР по состоянию на 01.01.2019г. и перевыполнения плана по доходам Дорожного фонда ПМР, в том числе:</t>
  </si>
  <si>
    <t>Целевые субсидии государственной администрации города Бендеры за счет перевыполнения плана по доходам Дорожного фонда ПМР , в том числе:</t>
  </si>
  <si>
    <t xml:space="preserve">ИТОГО расходование средств Дорожного фонда ПМР с учетом целевых субсидий государственной администрации города Тирасполя и города Днестровска за счет остатка Дорожного фонда ПМР по состоянию на 01.01.2019г., государственным администрациям города Тирасполя и города Днестровска  и города Бендеры за счет перевыполнения плана по доходам Дорожного фонда ПМР и перечислений на поэтапное погашение задолженности предприятий дорожной отрасли перед ГУП "Дубоссарская ГЭС" </t>
  </si>
  <si>
    <t xml:space="preserve">к Закону Приднестровской Молдавской Республики </t>
  </si>
  <si>
    <t>в Закон Приднестровской Молдавской Республики</t>
  </si>
  <si>
    <t xml:space="preserve"> "О республиканском бюджете на 2019 год"</t>
  </si>
  <si>
    <t xml:space="preserve">"О внесении изменений и дополнений </t>
  </si>
  <si>
    <t>Приложение № 2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</si>
</sst>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%"/>
    <numFmt numFmtId="189" formatCode="_-* #,##0_р_._-;\-* #,##0_р_._-;_-* &quot;-&quot;??_р_._-;_-@_-"/>
    <numFmt numFmtId="190" formatCode="#,##0.0"/>
    <numFmt numFmtId="191" formatCode="0.0"/>
    <numFmt numFmtId="192" formatCode="_(* #,##0.0_);_(* \(#,##0.0\);_(* &quot;-&quot;??_);_(@_)"/>
    <numFmt numFmtId="193" formatCode="_(* #,##0_);_(* \(#,##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19]d\ mmmm\ yyyy\ &quot;г.&quot;"/>
    <numFmt numFmtId="199" formatCode="0.0%"/>
    <numFmt numFmtId="200" formatCode="0.000"/>
    <numFmt numFmtId="201" formatCode="_-* #,##0.0_р_._-;\-* #,##0.0_р_._-;_-* &quot;-&quot;??_р_._-;_-@_-"/>
    <numFmt numFmtId="202" formatCode="0.0000%"/>
    <numFmt numFmtId="203" formatCode="0.000000%"/>
    <numFmt numFmtId="204" formatCode="0.00000%"/>
  </numFmts>
  <fonts count="2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202" fontId="3" fillId="0" borderId="10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9" fontId="3" fillId="0" borderId="14" xfId="55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10" fontId="3" fillId="0" borderId="18" xfId="55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202" fontId="2" fillId="0" borderId="19" xfId="0" applyNumberFormat="1" applyFont="1" applyFill="1" applyBorder="1" applyAlignment="1">
      <alignment horizontal="right" vertical="center"/>
    </xf>
    <xf numFmtId="202" fontId="2" fillId="0" borderId="20" xfId="0" applyNumberFormat="1" applyFont="1" applyFill="1" applyBorder="1" applyAlignment="1">
      <alignment horizontal="right" vertical="center"/>
    </xf>
    <xf numFmtId="199" fontId="2" fillId="0" borderId="21" xfId="0" applyNumberFormat="1" applyFont="1" applyFill="1" applyBorder="1" applyAlignment="1">
      <alignment horizontal="right" vertical="center"/>
    </xf>
    <xf numFmtId="202" fontId="2" fillId="0" borderId="12" xfId="55" applyNumberFormat="1" applyFont="1" applyFill="1" applyBorder="1" applyAlignment="1">
      <alignment horizontal="right" vertical="center"/>
    </xf>
    <xf numFmtId="3" fontId="2" fillId="0" borderId="19" xfId="59" applyNumberFormat="1" applyFont="1" applyFill="1" applyBorder="1" applyAlignment="1">
      <alignment horizontal="right" vertical="center"/>
    </xf>
    <xf numFmtId="3" fontId="2" fillId="0" borderId="20" xfId="59" applyNumberFormat="1" applyFont="1" applyFill="1" applyBorder="1" applyAlignment="1">
      <alignment horizontal="right" vertical="center" wrapText="1"/>
    </xf>
    <xf numFmtId="3" fontId="2" fillId="0" borderId="21" xfId="59" applyNumberFormat="1" applyFont="1" applyFill="1" applyBorder="1" applyAlignment="1">
      <alignment horizontal="right" vertical="center" wrapText="1"/>
    </xf>
    <xf numFmtId="3" fontId="2" fillId="0" borderId="19" xfId="59" applyNumberFormat="1" applyFont="1" applyFill="1" applyBorder="1" applyAlignment="1">
      <alignment horizontal="right" vertical="center" wrapText="1"/>
    </xf>
    <xf numFmtId="3" fontId="2" fillId="0" borderId="22" xfId="59" applyNumberFormat="1" applyFont="1" applyFill="1" applyBorder="1" applyAlignment="1">
      <alignment horizontal="right" vertical="center" wrapText="1"/>
    </xf>
    <xf numFmtId="3" fontId="2" fillId="0" borderId="12" xfId="59" applyNumberFormat="1" applyFont="1" applyFill="1" applyBorder="1" applyAlignment="1">
      <alignment horizontal="right" vertical="center" wrapText="1"/>
    </xf>
    <xf numFmtId="10" fontId="2" fillId="0" borderId="19" xfId="55" applyNumberFormat="1" applyFont="1" applyFill="1" applyBorder="1" applyAlignment="1">
      <alignment horizontal="right" vertical="center"/>
    </xf>
    <xf numFmtId="3" fontId="3" fillId="0" borderId="12" xfId="59" applyNumberFormat="1" applyFont="1" applyFill="1" applyBorder="1" applyAlignment="1">
      <alignment horizontal="right" vertical="center"/>
    </xf>
    <xf numFmtId="202" fontId="2" fillId="0" borderId="23" xfId="0" applyNumberFormat="1" applyFont="1" applyFill="1" applyBorder="1" applyAlignment="1">
      <alignment horizontal="right" vertical="center"/>
    </xf>
    <xf numFmtId="202" fontId="2" fillId="0" borderId="24" xfId="0" applyNumberFormat="1" applyFont="1" applyFill="1" applyBorder="1" applyAlignment="1">
      <alignment horizontal="right" vertical="center"/>
    </xf>
    <xf numFmtId="199" fontId="2" fillId="0" borderId="25" xfId="0" applyNumberFormat="1" applyFont="1" applyFill="1" applyBorder="1" applyAlignment="1">
      <alignment horizontal="right" vertical="center"/>
    </xf>
    <xf numFmtId="202" fontId="2" fillId="0" borderId="26" xfId="55" applyNumberFormat="1" applyFont="1" applyFill="1" applyBorder="1" applyAlignment="1">
      <alignment horizontal="right" vertical="center"/>
    </xf>
    <xf numFmtId="3" fontId="2" fillId="0" borderId="23" xfId="59" applyNumberFormat="1" applyFont="1" applyFill="1" applyBorder="1" applyAlignment="1">
      <alignment horizontal="right" vertical="center"/>
    </xf>
    <xf numFmtId="3" fontId="2" fillId="0" borderId="24" xfId="59" applyNumberFormat="1" applyFont="1" applyFill="1" applyBorder="1" applyAlignment="1">
      <alignment horizontal="right" vertical="center" wrapText="1"/>
    </xf>
    <xf numFmtId="3" fontId="2" fillId="0" borderId="25" xfId="59" applyNumberFormat="1" applyFont="1" applyFill="1" applyBorder="1" applyAlignment="1">
      <alignment horizontal="right" vertical="center" wrapText="1"/>
    </xf>
    <xf numFmtId="3" fontId="2" fillId="0" borderId="23" xfId="59" applyNumberFormat="1" applyFont="1" applyFill="1" applyBorder="1" applyAlignment="1">
      <alignment horizontal="right" vertical="center" wrapText="1"/>
    </xf>
    <xf numFmtId="3" fontId="2" fillId="0" borderId="27" xfId="59" applyNumberFormat="1" applyFont="1" applyFill="1" applyBorder="1" applyAlignment="1">
      <alignment horizontal="right" vertical="center" wrapText="1"/>
    </xf>
    <xf numFmtId="3" fontId="2" fillId="0" borderId="26" xfId="59" applyNumberFormat="1" applyFont="1" applyFill="1" applyBorder="1" applyAlignment="1">
      <alignment horizontal="right" vertical="center" wrapText="1"/>
    </xf>
    <xf numFmtId="10" fontId="2" fillId="0" borderId="23" xfId="55" applyNumberFormat="1" applyFont="1" applyFill="1" applyBorder="1" applyAlignment="1">
      <alignment horizontal="right" vertical="center"/>
    </xf>
    <xf numFmtId="3" fontId="3" fillId="0" borderId="26" xfId="59" applyNumberFormat="1" applyFont="1" applyFill="1" applyBorder="1" applyAlignment="1">
      <alignment horizontal="right" vertical="center"/>
    </xf>
    <xf numFmtId="3" fontId="2" fillId="0" borderId="23" xfId="59" applyNumberFormat="1" applyFont="1" applyFill="1" applyBorder="1" applyAlignment="1">
      <alignment vertical="center" wrapText="1"/>
    </xf>
    <xf numFmtId="3" fontId="3" fillId="0" borderId="26" xfId="59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/>
    </xf>
    <xf numFmtId="0" fontId="4" fillId="0" borderId="30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3" fontId="1" fillId="0" borderId="16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9" fontId="1" fillId="0" borderId="0" xfId="55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3" fontId="3" fillId="0" borderId="16" xfId="0" applyNumberFormat="1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/>
    </xf>
    <xf numFmtId="3" fontId="3" fillId="0" borderId="34" xfId="0" applyNumberFormat="1" applyFont="1" applyFill="1" applyBorder="1" applyAlignment="1">
      <alignment horizontal="right" vertical="center"/>
    </xf>
    <xf numFmtId="0" fontId="4" fillId="24" borderId="35" xfId="0" applyFont="1" applyFill="1" applyBorder="1" applyAlignment="1">
      <alignment horizontal="left" vertical="center" wrapText="1"/>
    </xf>
    <xf numFmtId="0" fontId="4" fillId="24" borderId="36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/>
    </xf>
    <xf numFmtId="4" fontId="1" fillId="0" borderId="38" xfId="0" applyNumberFormat="1" applyFont="1" applyFill="1" applyBorder="1" applyAlignment="1">
      <alignment horizontal="right" vertical="center"/>
    </xf>
    <xf numFmtId="202" fontId="1" fillId="0" borderId="39" xfId="0" applyNumberFormat="1" applyFont="1" applyFill="1" applyBorder="1" applyAlignment="1">
      <alignment horizontal="right" vertical="center"/>
    </xf>
    <xf numFmtId="4" fontId="1" fillId="0" borderId="39" xfId="0" applyNumberFormat="1" applyFont="1" applyFill="1" applyBorder="1" applyAlignment="1">
      <alignment horizontal="right" vertical="center"/>
    </xf>
    <xf numFmtId="202" fontId="1" fillId="0" borderId="39" xfId="55" applyNumberFormat="1" applyFont="1" applyFill="1" applyBorder="1" applyAlignment="1">
      <alignment horizontal="right" vertical="center"/>
    </xf>
    <xf numFmtId="3" fontId="1" fillId="0" borderId="39" xfId="0" applyNumberFormat="1" applyFont="1" applyFill="1" applyBorder="1" applyAlignment="1">
      <alignment horizontal="right" vertical="center"/>
    </xf>
    <xf numFmtId="9" fontId="1" fillId="0" borderId="39" xfId="55" applyNumberFormat="1" applyFont="1" applyFill="1" applyBorder="1" applyAlignment="1">
      <alignment horizontal="right" vertical="center"/>
    </xf>
    <xf numFmtId="3" fontId="1" fillId="0" borderId="40" xfId="0" applyNumberFormat="1" applyFont="1" applyFill="1" applyBorder="1" applyAlignment="1">
      <alignment horizontal="right" vertical="center"/>
    </xf>
    <xf numFmtId="3" fontId="3" fillId="0" borderId="41" xfId="0" applyNumberFormat="1" applyFont="1" applyFill="1" applyBorder="1" applyAlignment="1">
      <alignment horizontal="right" vertical="center"/>
    </xf>
    <xf numFmtId="3" fontId="3" fillId="0" borderId="42" xfId="0" applyNumberFormat="1" applyFont="1" applyFill="1" applyBorder="1" applyAlignment="1">
      <alignment horizontal="right" vertical="center"/>
    </xf>
    <xf numFmtId="3" fontId="3" fillId="0" borderId="43" xfId="0" applyNumberFormat="1" applyFont="1" applyFill="1" applyBorder="1" applyAlignment="1">
      <alignment horizontal="right" vertical="center"/>
    </xf>
    <xf numFmtId="3" fontId="3" fillId="0" borderId="44" xfId="0" applyNumberFormat="1" applyFont="1" applyFill="1" applyBorder="1" applyAlignment="1">
      <alignment horizontal="right" vertical="center"/>
    </xf>
    <xf numFmtId="3" fontId="3" fillId="0" borderId="45" xfId="0" applyNumberFormat="1" applyFont="1" applyFill="1" applyBorder="1" applyAlignment="1">
      <alignment horizontal="right" vertical="center"/>
    </xf>
    <xf numFmtId="0" fontId="0" fillId="0" borderId="46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47" xfId="0" applyNumberFormat="1" applyFont="1" applyFill="1" applyBorder="1" applyAlignment="1">
      <alignment horizontal="right" vertical="center"/>
    </xf>
    <xf numFmtId="3" fontId="2" fillId="0" borderId="4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49" xfId="0" applyFont="1" applyFill="1" applyBorder="1" applyAlignment="1">
      <alignment horizontal="center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/>
    </xf>
    <xf numFmtId="3" fontId="2" fillId="0" borderId="50" xfId="0" applyNumberFormat="1" applyFont="1" applyFill="1" applyBorder="1" applyAlignment="1">
      <alignment horizontal="right" vertical="center"/>
    </xf>
    <xf numFmtId="3" fontId="3" fillId="0" borderId="51" xfId="0" applyNumberFormat="1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 textRotation="90" wrapText="1"/>
    </xf>
    <xf numFmtId="0" fontId="7" fillId="0" borderId="53" xfId="0" applyFont="1" applyFill="1" applyBorder="1" applyAlignment="1">
      <alignment horizontal="center" vertical="center" textRotation="90" wrapText="1"/>
    </xf>
    <xf numFmtId="0" fontId="7" fillId="0" borderId="28" xfId="0" applyFont="1" applyFill="1" applyBorder="1" applyAlignment="1">
      <alignment horizontal="center" vertical="center" textRotation="90" wrapText="1"/>
    </xf>
    <xf numFmtId="0" fontId="7" fillId="0" borderId="25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4" fillId="24" borderId="31" xfId="0" applyFont="1" applyFill="1" applyBorder="1" applyAlignment="1">
      <alignment horizontal="left" vertical="center" wrapText="1"/>
    </xf>
    <xf numFmtId="0" fontId="4" fillId="24" borderId="54" xfId="0" applyFont="1" applyFill="1" applyBorder="1" applyAlignment="1">
      <alignment horizontal="left" vertical="center" wrapText="1"/>
    </xf>
    <xf numFmtId="0" fontId="4" fillId="24" borderId="50" xfId="0" applyFont="1" applyFill="1" applyBorder="1" applyAlignment="1">
      <alignment horizontal="left" vertical="center" wrapText="1"/>
    </xf>
    <xf numFmtId="0" fontId="1" fillId="0" borderId="46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59" xfId="0" applyFont="1" applyFill="1" applyBorder="1" applyAlignment="1">
      <alignment horizontal="center" vertical="center" textRotation="90" wrapText="1"/>
    </xf>
    <xf numFmtId="0" fontId="7" fillId="0" borderId="60" xfId="0" applyFont="1" applyFill="1" applyBorder="1" applyAlignment="1">
      <alignment horizontal="center" vertical="center" textRotation="90" wrapText="1"/>
    </xf>
    <xf numFmtId="0" fontId="7" fillId="0" borderId="39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26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61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4" fillId="24" borderId="46" xfId="0" applyFont="1" applyFill="1" applyBorder="1" applyAlignment="1">
      <alignment horizontal="left" vertical="center" wrapText="1"/>
    </xf>
    <xf numFmtId="0" fontId="4" fillId="24" borderId="55" xfId="0" applyFont="1" applyFill="1" applyBorder="1" applyAlignment="1">
      <alignment horizontal="left" vertical="center" wrapText="1"/>
    </xf>
    <xf numFmtId="0" fontId="4" fillId="24" borderId="44" xfId="0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7" fillId="0" borderId="62" xfId="0" applyFont="1" applyFill="1" applyBorder="1" applyAlignment="1">
      <alignment horizontal="left" vertical="center" textRotation="90" wrapText="1"/>
    </xf>
    <xf numFmtId="0" fontId="7" fillId="0" borderId="63" xfId="0" applyFont="1" applyFill="1" applyBorder="1" applyAlignment="1">
      <alignment horizontal="left" vertical="center" textRotation="90" wrapText="1"/>
    </xf>
    <xf numFmtId="0" fontId="7" fillId="0" borderId="40" xfId="0" applyFont="1" applyFill="1" applyBorder="1" applyAlignment="1">
      <alignment horizontal="left" vertical="center" textRotation="90" wrapText="1"/>
    </xf>
    <xf numFmtId="0" fontId="1" fillId="0" borderId="46" xfId="0" applyFont="1" applyFill="1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/>
    </xf>
    <xf numFmtId="0" fontId="4" fillId="0" borderId="0" xfId="0" applyFont="1" applyFill="1" applyAlignment="1">
      <alignment horizontal="right"/>
    </xf>
    <xf numFmtId="0" fontId="4" fillId="24" borderId="37" xfId="0" applyFont="1" applyFill="1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4" fillId="24" borderId="33" xfId="0" applyFont="1" applyFill="1" applyBorder="1" applyAlignment="1">
      <alignment horizontal="left" vertical="center" wrapText="1"/>
    </xf>
    <xf numFmtId="0" fontId="4" fillId="24" borderId="65" xfId="0" applyFont="1" applyFill="1" applyBorder="1" applyAlignment="1">
      <alignment horizontal="left" vertical="center" wrapText="1"/>
    </xf>
    <xf numFmtId="0" fontId="4" fillId="24" borderId="66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52" xfId="0" applyFont="1" applyFill="1" applyBorder="1" applyAlignment="1">
      <alignment horizontal="left"/>
    </xf>
    <xf numFmtId="0" fontId="4" fillId="24" borderId="57" xfId="0" applyFont="1" applyFill="1" applyBorder="1" applyAlignment="1">
      <alignment horizontal="left" vertical="center" wrapText="1"/>
    </xf>
    <xf numFmtId="0" fontId="4" fillId="24" borderId="22" xfId="0" applyFont="1" applyFill="1" applyBorder="1" applyAlignment="1">
      <alignment horizontal="left" vertical="center" wrapText="1"/>
    </xf>
    <xf numFmtId="0" fontId="4" fillId="24" borderId="52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0"/>
  <sheetViews>
    <sheetView tabSelected="1" view="pageBreakPreview" zoomScale="90" zoomScaleSheetLayoutView="90" zoomScalePageLayoutView="0" workbookViewId="0" topLeftCell="A1">
      <selection activeCell="N1" sqref="N1:R1"/>
    </sheetView>
  </sheetViews>
  <sheetFormatPr defaultColWidth="9.140625" defaultRowHeight="12.75"/>
  <cols>
    <col min="1" max="1" width="4.140625" style="1" customWidth="1"/>
    <col min="2" max="2" width="37.7109375" style="1" customWidth="1"/>
    <col min="3" max="3" width="9.140625" style="1" customWidth="1"/>
    <col min="4" max="4" width="11.28125" style="1" customWidth="1"/>
    <col min="5" max="5" width="9.421875" style="1" customWidth="1"/>
    <col min="6" max="6" width="8.140625" style="1" customWidth="1"/>
    <col min="7" max="7" width="10.421875" style="1" customWidth="1"/>
    <col min="8" max="8" width="12.140625" style="1" customWidth="1"/>
    <col min="9" max="9" width="11.00390625" style="1" customWidth="1"/>
    <col min="10" max="10" width="12.00390625" style="1" customWidth="1"/>
    <col min="11" max="13" width="11.140625" style="1" customWidth="1"/>
    <col min="14" max="15" width="9.421875" style="1" customWidth="1"/>
    <col min="16" max="16" width="10.8515625" style="1" customWidth="1"/>
    <col min="17" max="17" width="9.140625" style="1" customWidth="1"/>
    <col min="18" max="18" width="10.7109375" style="1" customWidth="1"/>
    <col min="19" max="16384" width="9.140625" style="1" customWidth="1"/>
  </cols>
  <sheetData>
    <row r="1" spans="14:35" ht="15.75" customHeight="1">
      <c r="N1" s="176" t="s">
        <v>65</v>
      </c>
      <c r="O1" s="176"/>
      <c r="P1" s="176"/>
      <c r="Q1" s="176"/>
      <c r="R1" s="176"/>
      <c r="W1" s="49"/>
      <c r="X1" s="49"/>
      <c r="Y1" s="49"/>
      <c r="Z1" s="49"/>
      <c r="AA1" s="49"/>
      <c r="AB1" s="49"/>
      <c r="AC1" s="49"/>
      <c r="AD1" s="49"/>
      <c r="AE1" s="49"/>
      <c r="AG1" s="99"/>
      <c r="AH1" s="99"/>
      <c r="AI1" s="99"/>
    </row>
    <row r="2" spans="14:35" ht="15.75" customHeight="1">
      <c r="N2" s="176" t="s">
        <v>61</v>
      </c>
      <c r="O2" s="176"/>
      <c r="P2" s="176"/>
      <c r="Q2" s="176"/>
      <c r="R2" s="176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</row>
    <row r="3" spans="14:35" ht="15.75" customHeight="1">
      <c r="N3" s="176" t="s">
        <v>64</v>
      </c>
      <c r="O3" s="176"/>
      <c r="P3" s="176"/>
      <c r="Q3" s="176"/>
      <c r="R3" s="176"/>
      <c r="W3" s="98"/>
      <c r="X3" s="98"/>
      <c r="Y3" s="98"/>
      <c r="Z3" s="98"/>
      <c r="AA3" s="98"/>
      <c r="AB3" s="98"/>
      <c r="AC3" s="98"/>
      <c r="AD3" s="98"/>
      <c r="AF3" s="99"/>
      <c r="AG3" s="99"/>
      <c r="AH3" s="99"/>
      <c r="AI3" s="99"/>
    </row>
    <row r="4" spans="14:35" ht="15.75" customHeight="1">
      <c r="N4" s="176" t="s">
        <v>62</v>
      </c>
      <c r="O4" s="176"/>
      <c r="P4" s="176"/>
      <c r="Q4" s="176"/>
      <c r="R4" s="176"/>
      <c r="W4" s="98"/>
      <c r="X4" s="98"/>
      <c r="Y4" s="98"/>
      <c r="Z4" s="98"/>
      <c r="AA4" s="98"/>
      <c r="AB4" s="98"/>
      <c r="AC4" s="98"/>
      <c r="AE4" s="99"/>
      <c r="AF4" s="99"/>
      <c r="AG4" s="99"/>
      <c r="AH4" s="99"/>
      <c r="AI4" s="99"/>
    </row>
    <row r="5" spans="14:34" ht="15.75">
      <c r="N5" s="160" t="s">
        <v>63</v>
      </c>
      <c r="O5" s="160"/>
      <c r="P5" s="160"/>
      <c r="Q5" s="160"/>
      <c r="R5" s="160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</row>
    <row r="6" spans="23:35" ht="15.75"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</row>
    <row r="7" spans="1:34" ht="18.75" customHeight="1">
      <c r="A7" s="14"/>
      <c r="B7" s="15"/>
      <c r="C7" s="15"/>
      <c r="D7" s="15"/>
      <c r="E7" s="15"/>
      <c r="F7" s="51"/>
      <c r="G7" s="51"/>
      <c r="H7" s="51"/>
      <c r="I7" s="51"/>
      <c r="J7" s="51"/>
      <c r="K7" s="49"/>
      <c r="L7" s="49"/>
      <c r="M7" s="49"/>
      <c r="N7" s="52"/>
      <c r="O7" s="52"/>
      <c r="P7" s="52"/>
      <c r="Q7" s="52"/>
      <c r="R7" s="50" t="s">
        <v>31</v>
      </c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</row>
    <row r="8" spans="1:18" ht="15.75" customHeight="1">
      <c r="A8" s="14"/>
      <c r="B8" s="15"/>
      <c r="C8" s="15"/>
      <c r="D8" s="15"/>
      <c r="E8" s="15"/>
      <c r="F8" s="51"/>
      <c r="G8" s="51"/>
      <c r="H8" s="51"/>
      <c r="I8" s="51"/>
      <c r="J8" s="51"/>
      <c r="K8" s="49"/>
      <c r="L8" s="49"/>
      <c r="M8" s="49"/>
      <c r="N8" s="52"/>
      <c r="O8" s="52"/>
      <c r="P8" s="52"/>
      <c r="Q8" s="52"/>
      <c r="R8" s="50" t="s">
        <v>29</v>
      </c>
    </row>
    <row r="9" spans="1:18" ht="18" customHeight="1">
      <c r="A9" s="14"/>
      <c r="B9" s="14"/>
      <c r="C9" s="14"/>
      <c r="D9" s="14"/>
      <c r="E9" s="14"/>
      <c r="F9" s="51"/>
      <c r="G9" s="51"/>
      <c r="H9" s="51"/>
      <c r="I9" s="49"/>
      <c r="J9" s="49"/>
      <c r="K9" s="49"/>
      <c r="L9" s="49"/>
      <c r="M9" s="53"/>
      <c r="N9" s="53"/>
      <c r="O9" s="53"/>
      <c r="P9" s="54"/>
      <c r="Q9" s="53"/>
      <c r="R9" s="53" t="s">
        <v>19</v>
      </c>
    </row>
    <row r="10" spans="1:18" ht="11.25" customHeight="1">
      <c r="A10" s="14"/>
      <c r="B10" s="14"/>
      <c r="C10" s="14"/>
      <c r="D10" s="14"/>
      <c r="E10" s="14"/>
      <c r="F10" s="51"/>
      <c r="G10" s="51"/>
      <c r="H10" s="51"/>
      <c r="I10" s="49"/>
      <c r="J10" s="49"/>
      <c r="K10" s="49"/>
      <c r="L10" s="49"/>
      <c r="M10" s="53"/>
      <c r="N10" s="53"/>
      <c r="O10" s="53"/>
      <c r="P10" s="54"/>
      <c r="Q10" s="53"/>
      <c r="R10" s="53"/>
    </row>
    <row r="11" spans="1:18" ht="23.25" customHeight="1">
      <c r="A11" s="107" t="s">
        <v>20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</row>
    <row r="12" spans="1:15" ht="16.5" customHeight="1" thickBo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8" s="5" customFormat="1" ht="70.5" customHeight="1">
      <c r="A13" s="122" t="s">
        <v>17</v>
      </c>
      <c r="B13" s="173" t="s">
        <v>0</v>
      </c>
      <c r="C13" s="125" t="s">
        <v>21</v>
      </c>
      <c r="D13" s="126"/>
      <c r="E13" s="126"/>
      <c r="F13" s="108"/>
      <c r="G13" s="140" t="s">
        <v>40</v>
      </c>
      <c r="H13" s="125" t="s">
        <v>37</v>
      </c>
      <c r="I13" s="126"/>
      <c r="J13" s="108"/>
      <c r="K13" s="127" t="s">
        <v>18</v>
      </c>
      <c r="L13" s="129"/>
      <c r="M13" s="137" t="s">
        <v>39</v>
      </c>
      <c r="N13" s="127" t="s">
        <v>22</v>
      </c>
      <c r="O13" s="128"/>
      <c r="P13" s="140" t="s">
        <v>30</v>
      </c>
      <c r="Q13" s="137" t="s">
        <v>51</v>
      </c>
      <c r="R13" s="137" t="s">
        <v>52</v>
      </c>
    </row>
    <row r="14" spans="1:18" s="5" customFormat="1" ht="55.5" customHeight="1">
      <c r="A14" s="123"/>
      <c r="B14" s="174"/>
      <c r="C14" s="110" t="s">
        <v>23</v>
      </c>
      <c r="D14" s="130" t="s">
        <v>24</v>
      </c>
      <c r="E14" s="132" t="s">
        <v>25</v>
      </c>
      <c r="F14" s="158" t="s">
        <v>1</v>
      </c>
      <c r="G14" s="141"/>
      <c r="H14" s="110" t="s">
        <v>12</v>
      </c>
      <c r="I14" s="130" t="s">
        <v>13</v>
      </c>
      <c r="J14" s="152" t="s">
        <v>28</v>
      </c>
      <c r="K14" s="110" t="s">
        <v>10</v>
      </c>
      <c r="L14" s="112" t="s">
        <v>11</v>
      </c>
      <c r="M14" s="138"/>
      <c r="N14" s="110" t="s">
        <v>16</v>
      </c>
      <c r="O14" s="114" t="s">
        <v>38</v>
      </c>
      <c r="P14" s="141"/>
      <c r="Q14" s="138"/>
      <c r="R14" s="138"/>
    </row>
    <row r="15" spans="1:18" s="5" customFormat="1" ht="44.25" customHeight="1">
      <c r="A15" s="123"/>
      <c r="B15" s="174"/>
      <c r="C15" s="110"/>
      <c r="D15" s="130"/>
      <c r="E15" s="133"/>
      <c r="F15" s="158"/>
      <c r="G15" s="141"/>
      <c r="H15" s="110"/>
      <c r="I15" s="130"/>
      <c r="J15" s="153"/>
      <c r="K15" s="110"/>
      <c r="L15" s="112"/>
      <c r="M15" s="138"/>
      <c r="N15" s="110"/>
      <c r="O15" s="114"/>
      <c r="P15" s="141"/>
      <c r="Q15" s="138"/>
      <c r="R15" s="138"/>
    </row>
    <row r="16" spans="1:18" s="5" customFormat="1" ht="83.25" customHeight="1" thickBot="1">
      <c r="A16" s="124"/>
      <c r="B16" s="175"/>
      <c r="C16" s="111"/>
      <c r="D16" s="131"/>
      <c r="E16" s="134"/>
      <c r="F16" s="159"/>
      <c r="G16" s="142"/>
      <c r="H16" s="111"/>
      <c r="I16" s="131"/>
      <c r="J16" s="154"/>
      <c r="K16" s="111"/>
      <c r="L16" s="113"/>
      <c r="M16" s="139"/>
      <c r="N16" s="111"/>
      <c r="O16" s="115"/>
      <c r="P16" s="142"/>
      <c r="Q16" s="139"/>
      <c r="R16" s="139"/>
    </row>
    <row r="17" spans="1:18" s="5" customFormat="1" ht="25.5" customHeight="1" thickBot="1">
      <c r="A17" s="119" t="s">
        <v>26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1"/>
    </row>
    <row r="18" spans="1:18" ht="24" customHeight="1">
      <c r="A18" s="56" t="s">
        <v>2</v>
      </c>
      <c r="B18" s="57" t="s">
        <v>35</v>
      </c>
      <c r="C18" s="17">
        <v>0</v>
      </c>
      <c r="D18" s="18">
        <v>0.789414</v>
      </c>
      <c r="E18" s="18">
        <v>0.210586</v>
      </c>
      <c r="F18" s="19">
        <f>C18+D18+E18</f>
        <v>1</v>
      </c>
      <c r="G18" s="20">
        <v>0.177114</v>
      </c>
      <c r="H18" s="21"/>
      <c r="I18" s="22">
        <f>27500631</f>
        <v>27500631</v>
      </c>
      <c r="J18" s="23">
        <f>7486114-150000</f>
        <v>7336114</v>
      </c>
      <c r="K18" s="24">
        <v>3981022</v>
      </c>
      <c r="L18" s="25">
        <v>30855723</v>
      </c>
      <c r="M18" s="26">
        <f aca="true" t="shared" si="0" ref="M18:M25">K18+L18</f>
        <v>34836745</v>
      </c>
      <c r="N18" s="27">
        <v>0.2751</v>
      </c>
      <c r="O18" s="23">
        <v>1694955</v>
      </c>
      <c r="P18" s="28">
        <f aca="true" t="shared" si="1" ref="P18:P25">M18+O18</f>
        <v>36531700</v>
      </c>
      <c r="Q18" s="26">
        <v>128952</v>
      </c>
      <c r="R18" s="6">
        <f>P18+Q18</f>
        <v>36660652</v>
      </c>
    </row>
    <row r="19" spans="1:18" ht="20.25" customHeight="1">
      <c r="A19" s="58" t="s">
        <v>3</v>
      </c>
      <c r="B19" s="59" t="s">
        <v>36</v>
      </c>
      <c r="C19" s="29">
        <v>0</v>
      </c>
      <c r="D19" s="30">
        <v>0.77771</v>
      </c>
      <c r="E19" s="30">
        <v>0.22229</v>
      </c>
      <c r="F19" s="31">
        <f>C19+D19+E19</f>
        <v>1</v>
      </c>
      <c r="G19" s="32">
        <v>0.005683</v>
      </c>
      <c r="H19" s="33"/>
      <c r="I19" s="34">
        <v>999168</v>
      </c>
      <c r="J19" s="35">
        <f>135589+150000</f>
        <v>285589</v>
      </c>
      <c r="K19" s="36">
        <v>294697</v>
      </c>
      <c r="L19" s="37">
        <f>840060+150000</f>
        <v>990060</v>
      </c>
      <c r="M19" s="38">
        <f t="shared" si="0"/>
        <v>1284757</v>
      </c>
      <c r="N19" s="39">
        <v>0.0135</v>
      </c>
      <c r="O19" s="35">
        <v>83177</v>
      </c>
      <c r="P19" s="40">
        <f t="shared" si="1"/>
        <v>1367934</v>
      </c>
      <c r="Q19" s="38">
        <v>38368</v>
      </c>
      <c r="R19" s="7">
        <f aca="true" t="shared" si="2" ref="R19:R37">P19+Q19</f>
        <v>1406302</v>
      </c>
    </row>
    <row r="20" spans="1:18" ht="21.75" customHeight="1">
      <c r="A20" s="58" t="s">
        <v>5</v>
      </c>
      <c r="B20" s="60" t="s">
        <v>4</v>
      </c>
      <c r="C20" s="29">
        <v>0</v>
      </c>
      <c r="D20" s="30">
        <v>0.769802</v>
      </c>
      <c r="E20" s="30">
        <v>0.230198</v>
      </c>
      <c r="F20" s="31">
        <f>C20+D20+E20</f>
        <v>1</v>
      </c>
      <c r="G20" s="32">
        <v>0.125465</v>
      </c>
      <c r="H20" s="33"/>
      <c r="I20" s="34">
        <v>17952840</v>
      </c>
      <c r="J20" s="35">
        <v>5368534</v>
      </c>
      <c r="K20" s="36">
        <v>1463624</v>
      </c>
      <c r="L20" s="37">
        <v>21857750</v>
      </c>
      <c r="M20" s="38">
        <f t="shared" si="0"/>
        <v>23321374</v>
      </c>
      <c r="N20" s="39">
        <v>0.1799</v>
      </c>
      <c r="O20" s="35">
        <v>1108405</v>
      </c>
      <c r="P20" s="40">
        <f t="shared" si="1"/>
        <v>24429779</v>
      </c>
      <c r="Q20" s="38">
        <v>606479</v>
      </c>
      <c r="R20" s="7">
        <f>P20+Q20</f>
        <v>25036258</v>
      </c>
    </row>
    <row r="21" spans="1:18" ht="36" customHeight="1">
      <c r="A21" s="58" t="s">
        <v>6</v>
      </c>
      <c r="B21" s="60" t="s">
        <v>47</v>
      </c>
      <c r="C21" s="29">
        <v>0.461104</v>
      </c>
      <c r="D21" s="30">
        <v>0.47515</v>
      </c>
      <c r="E21" s="30">
        <v>0.063746</v>
      </c>
      <c r="F21" s="31">
        <v>1</v>
      </c>
      <c r="G21" s="32">
        <v>0.107939</v>
      </c>
      <c r="H21" s="36">
        <v>8832070</v>
      </c>
      <c r="I21" s="34">
        <v>9101109</v>
      </c>
      <c r="J21" s="35">
        <v>1221003</v>
      </c>
      <c r="K21" s="33">
        <f>334575+15130</f>
        <v>349705</v>
      </c>
      <c r="L21" s="37">
        <v>18804477</v>
      </c>
      <c r="M21" s="38">
        <f t="shared" si="0"/>
        <v>19154182</v>
      </c>
      <c r="N21" s="39">
        <v>0.0702</v>
      </c>
      <c r="O21" s="35">
        <v>432518</v>
      </c>
      <c r="P21" s="40">
        <f t="shared" si="1"/>
        <v>19586700</v>
      </c>
      <c r="Q21" s="38">
        <v>79438</v>
      </c>
      <c r="R21" s="7">
        <f t="shared" si="2"/>
        <v>19666138</v>
      </c>
    </row>
    <row r="22" spans="1:18" ht="31.5">
      <c r="A22" s="58" t="s">
        <v>7</v>
      </c>
      <c r="B22" s="61" t="s">
        <v>14</v>
      </c>
      <c r="C22" s="29">
        <v>0.451348</v>
      </c>
      <c r="D22" s="30">
        <v>0.394506</v>
      </c>
      <c r="E22" s="30">
        <v>0.154146</v>
      </c>
      <c r="F22" s="31">
        <v>1</v>
      </c>
      <c r="G22" s="32">
        <v>0.131323</v>
      </c>
      <c r="H22" s="36">
        <v>10631405</v>
      </c>
      <c r="I22" s="34">
        <v>9292504</v>
      </c>
      <c r="J22" s="35">
        <v>3630875</v>
      </c>
      <c r="K22" s="41">
        <v>676489</v>
      </c>
      <c r="L22" s="37">
        <v>22878295</v>
      </c>
      <c r="M22" s="38">
        <f t="shared" si="0"/>
        <v>23554784</v>
      </c>
      <c r="N22" s="39">
        <v>0.0749</v>
      </c>
      <c r="O22" s="35">
        <v>461476</v>
      </c>
      <c r="P22" s="42">
        <f t="shared" si="1"/>
        <v>24016260</v>
      </c>
      <c r="Q22" s="38">
        <v>451901</v>
      </c>
      <c r="R22" s="7">
        <f t="shared" si="2"/>
        <v>24468161</v>
      </c>
    </row>
    <row r="23" spans="1:18" ht="21.75" customHeight="1">
      <c r="A23" s="58" t="s">
        <v>8</v>
      </c>
      <c r="B23" s="61" t="s">
        <v>41</v>
      </c>
      <c r="C23" s="29">
        <v>0.528904</v>
      </c>
      <c r="D23" s="30">
        <v>0.335745</v>
      </c>
      <c r="E23" s="30">
        <v>0.135351</v>
      </c>
      <c r="F23" s="31">
        <v>1</v>
      </c>
      <c r="G23" s="32">
        <v>0.100879</v>
      </c>
      <c r="H23" s="36">
        <v>9424998</v>
      </c>
      <c r="I23" s="34">
        <v>5982931</v>
      </c>
      <c r="J23" s="35">
        <v>2411936</v>
      </c>
      <c r="K23" s="41">
        <f>237703+7636</f>
        <v>245339</v>
      </c>
      <c r="L23" s="37">
        <v>17574526</v>
      </c>
      <c r="M23" s="38">
        <f t="shared" si="0"/>
        <v>17819865</v>
      </c>
      <c r="N23" s="39">
        <v>0.0424</v>
      </c>
      <c r="O23" s="35">
        <v>261236</v>
      </c>
      <c r="P23" s="42">
        <f t="shared" si="1"/>
        <v>18081101</v>
      </c>
      <c r="Q23" s="38">
        <v>71849</v>
      </c>
      <c r="R23" s="7">
        <f t="shared" si="2"/>
        <v>18152950</v>
      </c>
    </row>
    <row r="24" spans="1:18" ht="24.75" customHeight="1">
      <c r="A24" s="58" t="s">
        <v>9</v>
      </c>
      <c r="B24" s="61" t="s">
        <v>42</v>
      </c>
      <c r="C24" s="29">
        <v>0.482593</v>
      </c>
      <c r="D24" s="30">
        <v>0.434363</v>
      </c>
      <c r="E24" s="30">
        <v>0.083044</v>
      </c>
      <c r="F24" s="31">
        <v>1</v>
      </c>
      <c r="G24" s="32">
        <v>0.166845</v>
      </c>
      <c r="H24" s="36">
        <v>14728587</v>
      </c>
      <c r="I24" s="34">
        <v>13256623</v>
      </c>
      <c r="J24" s="35">
        <v>2534477</v>
      </c>
      <c r="K24" s="41">
        <f>1437732+15233</f>
        <v>1452965</v>
      </c>
      <c r="L24" s="37">
        <v>29066722</v>
      </c>
      <c r="M24" s="38">
        <f t="shared" si="0"/>
        <v>30519687</v>
      </c>
      <c r="N24" s="39">
        <v>0.1757</v>
      </c>
      <c r="O24" s="35">
        <v>1082528</v>
      </c>
      <c r="P24" s="42">
        <f t="shared" si="1"/>
        <v>31602215</v>
      </c>
      <c r="Q24" s="38">
        <v>790</v>
      </c>
      <c r="R24" s="7">
        <f t="shared" si="2"/>
        <v>31603005</v>
      </c>
    </row>
    <row r="25" spans="1:18" ht="24" customHeight="1">
      <c r="A25" s="58" t="s">
        <v>15</v>
      </c>
      <c r="B25" s="61" t="s">
        <v>43</v>
      </c>
      <c r="C25" s="29">
        <v>0.57406</v>
      </c>
      <c r="D25" s="30">
        <v>0.378892</v>
      </c>
      <c r="E25" s="30">
        <v>0.047048</v>
      </c>
      <c r="F25" s="31">
        <v>1</v>
      </c>
      <c r="G25" s="32">
        <v>0.184752</v>
      </c>
      <c r="H25" s="36">
        <v>19051829</v>
      </c>
      <c r="I25" s="34">
        <v>12574619</v>
      </c>
      <c r="J25" s="35">
        <v>1561423</v>
      </c>
      <c r="K25" s="41">
        <v>1001500</v>
      </c>
      <c r="L25" s="37">
        <v>32186371</v>
      </c>
      <c r="M25" s="38">
        <f t="shared" si="0"/>
        <v>33187871</v>
      </c>
      <c r="N25" s="39">
        <v>0.1683</v>
      </c>
      <c r="O25" s="35">
        <v>1036935</v>
      </c>
      <c r="P25" s="42">
        <f t="shared" si="1"/>
        <v>34224806</v>
      </c>
      <c r="Q25" s="38">
        <v>678677</v>
      </c>
      <c r="R25" s="7">
        <f t="shared" si="2"/>
        <v>34903483</v>
      </c>
    </row>
    <row r="26" spans="1:18" ht="21.75" customHeight="1" thickBot="1">
      <c r="A26" s="62"/>
      <c r="B26" s="63" t="s">
        <v>44</v>
      </c>
      <c r="C26" s="8"/>
      <c r="D26" s="3"/>
      <c r="E26" s="3"/>
      <c r="F26" s="4"/>
      <c r="G26" s="13">
        <f>SUM(G18:G25)</f>
        <v>1</v>
      </c>
      <c r="H26" s="43">
        <f>SUM(H21:H25)</f>
        <v>62668889</v>
      </c>
      <c r="I26" s="44">
        <f>SUM(I18:I25)</f>
        <v>96660425</v>
      </c>
      <c r="J26" s="45">
        <f>SUM(J18:J25)</f>
        <v>24349951</v>
      </c>
      <c r="K26" s="43">
        <f aca="true" t="shared" si="3" ref="K26:P26">SUM(K18:K25)</f>
        <v>9465341</v>
      </c>
      <c r="L26" s="46">
        <f>SUM(L18:L25)</f>
        <v>174213924</v>
      </c>
      <c r="M26" s="47">
        <f t="shared" si="3"/>
        <v>183679265</v>
      </c>
      <c r="N26" s="9">
        <f t="shared" si="3"/>
        <v>1</v>
      </c>
      <c r="O26" s="45">
        <f t="shared" si="3"/>
        <v>6161230</v>
      </c>
      <c r="P26" s="47">
        <f t="shared" si="3"/>
        <v>189840495</v>
      </c>
      <c r="Q26" s="47">
        <f>SUM(Q18:Q25)</f>
        <v>2056454</v>
      </c>
      <c r="R26" s="10">
        <f t="shared" si="2"/>
        <v>191896949</v>
      </c>
    </row>
    <row r="27" spans="1:18" ht="40.5" customHeight="1" thickBot="1">
      <c r="A27" s="64"/>
      <c r="B27" s="143" t="s">
        <v>58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5"/>
      <c r="Q27" s="65"/>
      <c r="R27" s="65"/>
    </row>
    <row r="28" spans="1:18" ht="21" customHeight="1">
      <c r="A28" s="76" t="s">
        <v>2</v>
      </c>
      <c r="B28" s="167" t="s">
        <v>55</v>
      </c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9"/>
      <c r="P28" s="95">
        <v>1962000</v>
      </c>
      <c r="Q28" s="48"/>
      <c r="R28" s="7">
        <f>P28+Q28</f>
        <v>1962000</v>
      </c>
    </row>
    <row r="29" spans="1:18" ht="22.5" customHeight="1" thickBot="1">
      <c r="A29" s="76" t="s">
        <v>3</v>
      </c>
      <c r="B29" s="164" t="s">
        <v>53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6"/>
      <c r="P29" s="96">
        <v>22725250</v>
      </c>
      <c r="Q29" s="77"/>
      <c r="R29" s="12">
        <f>P29+Q29</f>
        <v>22725250</v>
      </c>
    </row>
    <row r="30" spans="1:18" ht="23.25" customHeight="1" thickBot="1">
      <c r="A30" s="76"/>
      <c r="B30" s="146" t="s">
        <v>54</v>
      </c>
      <c r="C30" s="147"/>
      <c r="D30" s="147"/>
      <c r="E30" s="147"/>
      <c r="F30" s="147"/>
      <c r="G30" s="148"/>
      <c r="H30" s="78"/>
      <c r="I30" s="78"/>
      <c r="J30" s="78"/>
      <c r="K30" s="78"/>
      <c r="L30" s="78"/>
      <c r="M30" s="78"/>
      <c r="N30" s="78"/>
      <c r="O30" s="79"/>
      <c r="P30" s="90">
        <f>SUM(P28:P29)</f>
        <v>24687250</v>
      </c>
      <c r="Q30" s="91"/>
      <c r="R30" s="11">
        <f>SUM(R28:R29)</f>
        <v>24687250</v>
      </c>
    </row>
    <row r="31" spans="1:18" ht="26.25" customHeight="1" thickBot="1">
      <c r="A31" s="76"/>
      <c r="B31" s="155" t="s">
        <v>59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7"/>
      <c r="Q31" s="93"/>
      <c r="R31" s="94"/>
    </row>
    <row r="32" spans="1:18" ht="21.75" customHeight="1">
      <c r="A32" s="76" t="s">
        <v>2</v>
      </c>
      <c r="B32" s="170" t="s">
        <v>55</v>
      </c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2"/>
      <c r="P32" s="97">
        <v>2697000</v>
      </c>
      <c r="Q32" s="92"/>
      <c r="R32" s="7">
        <f>P32+Q32</f>
        <v>2697000</v>
      </c>
    </row>
    <row r="33" spans="1:18" ht="21.75" customHeight="1">
      <c r="A33" s="103" t="s">
        <v>3</v>
      </c>
      <c r="B33" s="116" t="s">
        <v>56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8"/>
      <c r="P33" s="104">
        <v>1195300</v>
      </c>
      <c r="Q33" s="105"/>
      <c r="R33" s="106">
        <f>P33+Q33</f>
        <v>1195300</v>
      </c>
    </row>
    <row r="34" spans="1:18" ht="19.5" customHeight="1" thickBot="1">
      <c r="A34" s="100"/>
      <c r="B34" s="161" t="s">
        <v>57</v>
      </c>
      <c r="C34" s="162"/>
      <c r="D34" s="162"/>
      <c r="E34" s="162"/>
      <c r="F34" s="162"/>
      <c r="G34" s="163"/>
      <c r="H34" s="101"/>
      <c r="I34" s="101"/>
      <c r="J34" s="101"/>
      <c r="K34" s="101"/>
      <c r="L34" s="101"/>
      <c r="M34" s="101"/>
      <c r="N34" s="101"/>
      <c r="O34" s="102"/>
      <c r="P34" s="88">
        <f>SUM(P32:P33)</f>
        <v>3892300</v>
      </c>
      <c r="Q34" s="89"/>
      <c r="R34" s="10">
        <f>SUM(R32:R33)</f>
        <v>3892300</v>
      </c>
    </row>
    <row r="35" spans="1:18" ht="24.75" customHeight="1" thickBot="1">
      <c r="A35" s="64"/>
      <c r="B35" s="80" t="s">
        <v>45</v>
      </c>
      <c r="C35" s="81"/>
      <c r="D35" s="82"/>
      <c r="E35" s="82"/>
      <c r="F35" s="83"/>
      <c r="G35" s="84"/>
      <c r="H35" s="85"/>
      <c r="I35" s="85"/>
      <c r="J35" s="85"/>
      <c r="K35" s="85"/>
      <c r="L35" s="85"/>
      <c r="M35" s="85"/>
      <c r="N35" s="86"/>
      <c r="O35" s="87"/>
      <c r="P35" s="88">
        <f>P30+P34</f>
        <v>28579550</v>
      </c>
      <c r="Q35" s="89"/>
      <c r="R35" s="12">
        <f t="shared" si="2"/>
        <v>28579550</v>
      </c>
    </row>
    <row r="36" spans="1:18" ht="63.75" customHeight="1" thickBot="1">
      <c r="A36" s="66"/>
      <c r="B36" s="73" t="s">
        <v>27</v>
      </c>
      <c r="C36" s="149" t="s">
        <v>33</v>
      </c>
      <c r="D36" s="149"/>
      <c r="E36" s="149"/>
      <c r="F36" s="149"/>
      <c r="G36" s="149"/>
      <c r="H36" s="150"/>
      <c r="I36" s="150"/>
      <c r="J36" s="150"/>
      <c r="K36" s="150"/>
      <c r="L36" s="150"/>
      <c r="M36" s="151"/>
      <c r="N36" s="151"/>
      <c r="O36" s="151"/>
      <c r="P36" s="11">
        <f>206738555*0.03552446</f>
        <v>7344275.5275553</v>
      </c>
      <c r="Q36" s="74"/>
      <c r="R36" s="11">
        <f t="shared" si="2"/>
        <v>7344275.5275553</v>
      </c>
    </row>
    <row r="37" spans="1:18" ht="79.5" customHeight="1" thickBot="1">
      <c r="A37" s="62"/>
      <c r="B37" s="135" t="s">
        <v>60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1">
        <f>P26+P35+P36</f>
        <v>225764320.5275553</v>
      </c>
      <c r="Q37" s="75">
        <f>Q26</f>
        <v>2056454</v>
      </c>
      <c r="R37" s="11">
        <f t="shared" si="2"/>
        <v>227820774.5275553</v>
      </c>
    </row>
    <row r="38" spans="1:18" ht="5.25" customHeight="1">
      <c r="A38" s="67"/>
      <c r="B38" s="68"/>
      <c r="C38" s="69"/>
      <c r="D38" s="69"/>
      <c r="E38" s="69"/>
      <c r="F38" s="69"/>
      <c r="G38" s="69"/>
      <c r="H38" s="70"/>
      <c r="I38" s="70"/>
      <c r="J38" s="70"/>
      <c r="K38" s="70"/>
      <c r="L38" s="70"/>
      <c r="M38" s="71"/>
      <c r="N38" s="72"/>
      <c r="O38" s="71"/>
      <c r="P38" s="71"/>
      <c r="Q38" s="49"/>
      <c r="R38" s="49"/>
    </row>
    <row r="39" spans="1:18" ht="21" customHeight="1">
      <c r="A39" s="49"/>
      <c r="B39" s="49" t="s">
        <v>50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</row>
    <row r="40" spans="1:18" ht="21" customHeight="1">
      <c r="A40" s="49"/>
      <c r="B40" s="49" t="s">
        <v>48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</row>
    <row r="41" spans="1:18" ht="7.5" customHeight="1">
      <c r="A41" s="49"/>
      <c r="B41" s="109" t="s">
        <v>32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49"/>
      <c r="R41" s="49"/>
    </row>
    <row r="42" spans="1:18" ht="21" customHeight="1">
      <c r="A42" s="49"/>
      <c r="B42" s="49" t="s">
        <v>49</v>
      </c>
      <c r="C42" s="49"/>
      <c r="D42" s="49"/>
      <c r="E42" s="49"/>
      <c r="F42" s="49"/>
      <c r="G42" s="49"/>
      <c r="H42" s="49"/>
      <c r="I42" s="49"/>
      <c r="J42" s="49"/>
      <c r="K42" s="49"/>
      <c r="L42" s="55"/>
      <c r="M42" s="55"/>
      <c r="N42" s="49"/>
      <c r="O42" s="49"/>
      <c r="P42" s="55"/>
      <c r="Q42" s="49"/>
      <c r="R42" s="49"/>
    </row>
    <row r="43" spans="1:18" ht="6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55"/>
      <c r="Q43" s="49" t="s">
        <v>32</v>
      </c>
      <c r="R43" s="49"/>
    </row>
    <row r="44" spans="1:18" ht="26.25" customHeight="1">
      <c r="A44" s="49"/>
      <c r="B44" s="49" t="s">
        <v>46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</row>
    <row r="45" ht="10.5" customHeight="1">
      <c r="J45" s="2"/>
    </row>
    <row r="46" spans="9:11" ht="12.75">
      <c r="I46" s="2"/>
      <c r="K46" s="2"/>
    </row>
    <row r="47" ht="12.75">
      <c r="L47" s="2"/>
    </row>
    <row r="48" spans="12:13" ht="12.75">
      <c r="L48" s="2"/>
      <c r="M48" s="2"/>
    </row>
    <row r="49" spans="13:15" ht="12.75">
      <c r="M49" s="2"/>
      <c r="O49" s="2"/>
    </row>
    <row r="50" spans="12:13" ht="12.75">
      <c r="L50" s="2" t="s">
        <v>34</v>
      </c>
      <c r="M50" s="2"/>
    </row>
  </sheetData>
  <sheetProtection/>
  <mergeCells count="40">
    <mergeCell ref="N1:R1"/>
    <mergeCell ref="N2:R2"/>
    <mergeCell ref="N3:R3"/>
    <mergeCell ref="N4:R4"/>
    <mergeCell ref="N5:R5"/>
    <mergeCell ref="B34:G34"/>
    <mergeCell ref="H14:H16"/>
    <mergeCell ref="B29:O29"/>
    <mergeCell ref="B28:O28"/>
    <mergeCell ref="B32:O32"/>
    <mergeCell ref="R13:R16"/>
    <mergeCell ref="Q13:Q16"/>
    <mergeCell ref="B13:B16"/>
    <mergeCell ref="G13:G16"/>
    <mergeCell ref="B37:O37"/>
    <mergeCell ref="M13:M16"/>
    <mergeCell ref="P13:P16"/>
    <mergeCell ref="B27:P27"/>
    <mergeCell ref="H13:J13"/>
    <mergeCell ref="B30:G30"/>
    <mergeCell ref="C36:O36"/>
    <mergeCell ref="J14:J16"/>
    <mergeCell ref="B31:P31"/>
    <mergeCell ref="F14:F16"/>
    <mergeCell ref="A11:R11"/>
    <mergeCell ref="N13:O13"/>
    <mergeCell ref="K13:L13"/>
    <mergeCell ref="D14:D16"/>
    <mergeCell ref="I14:I16"/>
    <mergeCell ref="E14:E16"/>
    <mergeCell ref="B41:P41"/>
    <mergeCell ref="K14:K16"/>
    <mergeCell ref="L14:L16"/>
    <mergeCell ref="N14:N16"/>
    <mergeCell ref="O14:O16"/>
    <mergeCell ref="B33:O33"/>
    <mergeCell ref="A17:R17"/>
    <mergeCell ref="A13:A16"/>
    <mergeCell ref="C14:C16"/>
    <mergeCell ref="C13:F13"/>
  </mergeCells>
  <printOptions horizontalCentered="1"/>
  <pageMargins left="0.1968503937007874" right="0.1968503937007874" top="0.7874015748031497" bottom="0.1968503937007874" header="0" footer="0"/>
  <pageSetup firstPageNumber="15" useFirstPageNumber="1" horizontalDpi="600" verticalDpi="600" orientation="landscape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201k-1</cp:lastModifiedBy>
  <cp:lastPrinted>2019-09-30T12:34:34Z</cp:lastPrinted>
  <dcterms:created xsi:type="dcterms:W3CDTF">1996-10-08T23:32:33Z</dcterms:created>
  <dcterms:modified xsi:type="dcterms:W3CDTF">2019-09-30T12:36:37Z</dcterms:modified>
  <cp:category/>
  <cp:version/>
  <cp:contentType/>
  <cp:contentStatus/>
</cp:coreProperties>
</file>