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9885" firstSheet="3" activeTab="3"/>
  </bookViews>
  <sheets>
    <sheet name="РВ ПРТЦ" sheetId="1" r:id="rId1"/>
    <sheet name="ТВ ПРТЦ" sheetId="2" r:id="rId2"/>
    <sheet name="РВ-Рубин" sheetId="3" r:id="rId3"/>
    <sheet name="Приложение №29" sheetId="4" r:id="rId4"/>
  </sheets>
  <definedNames>
    <definedName name="_xlnm.Print_Area" localSheetId="2">'РВ-Рубин'!$A$1:$K$33</definedName>
  </definedNames>
  <calcPr fullCalcOnLoad="1"/>
</workbook>
</file>

<file path=xl/sharedStrings.xml><?xml version="1.0" encoding="utf-8"?>
<sst xmlns="http://schemas.openxmlformats.org/spreadsheetml/2006/main" count="191" uniqueCount="113">
  <si>
    <t>Населенный пункт</t>
  </si>
  <si>
    <t>Частотное присвоение</t>
  </si>
  <si>
    <t>Канал.      Вид вещания</t>
  </si>
  <si>
    <t>Программа</t>
  </si>
  <si>
    <t>Мощность РИС (Вт)</t>
  </si>
  <si>
    <t>Вещание часов в день</t>
  </si>
  <si>
    <t xml:space="preserve">количество дней вещания </t>
  </si>
  <si>
    <t>ВСЕГО за вещание</t>
  </si>
  <si>
    <t>ТЕЛЕВЕЩАНИЕ</t>
  </si>
  <si>
    <t>Тирасполь</t>
  </si>
  <si>
    <t>ГРИГОРИОПОЛЬСКИЙ РАЙОН</t>
  </si>
  <si>
    <t>Маяк</t>
  </si>
  <si>
    <t>КАМЕНСКИЙ РАЙОН</t>
  </si>
  <si>
    <t>Каменка</t>
  </si>
  <si>
    <t>174-182</t>
  </si>
  <si>
    <t>МВ 10</t>
  </si>
  <si>
    <t>Катериновка</t>
  </si>
  <si>
    <t>6 ТВ</t>
  </si>
  <si>
    <t>582-590</t>
  </si>
  <si>
    <t>РЫБНИЦКИЙ РАЙОН</t>
  </si>
  <si>
    <t>Рыбница</t>
  </si>
  <si>
    <t>Гидирим</t>
  </si>
  <si>
    <t>182-190</t>
  </si>
  <si>
    <t>7 ТВ</t>
  </si>
  <si>
    <t>206-214</t>
  </si>
  <si>
    <t>10 ТВ</t>
  </si>
  <si>
    <t>92-100</t>
  </si>
  <si>
    <t>СЛОБОДЗЕЙСКИЙ РАЙОН</t>
  </si>
  <si>
    <t>Слободзея</t>
  </si>
  <si>
    <t>ДМВ 100</t>
  </si>
  <si>
    <t>Первомайск</t>
  </si>
  <si>
    <t>1 ТВ</t>
  </si>
  <si>
    <t>5 ТВ</t>
  </si>
  <si>
    <t>Никольское</t>
  </si>
  <si>
    <t>190-198</t>
  </si>
  <si>
    <t>8 ТВ</t>
  </si>
  <si>
    <t>Исполнитель</t>
  </si>
  <si>
    <t>РАДИОВЕЩАНИЕ</t>
  </si>
  <si>
    <t>ТИРАСПОЛЬ</t>
  </si>
  <si>
    <t>РВ</t>
  </si>
  <si>
    <t xml:space="preserve">Воронково </t>
  </si>
  <si>
    <t>ГРИГОРИОПОЛЬСКИЙ  РАЙОН</t>
  </si>
  <si>
    <t>48.5-56.5</t>
  </si>
  <si>
    <t>ВСЕГО за вещание (руб)</t>
  </si>
  <si>
    <t>РВ- TXS 1500</t>
  </si>
  <si>
    <t>РВ- TXS 1000</t>
  </si>
  <si>
    <t>Григориополь</t>
  </si>
  <si>
    <t>МВ 1</t>
  </si>
  <si>
    <t>МВ 1000</t>
  </si>
  <si>
    <t>Днестровск</t>
  </si>
  <si>
    <t>МВ 30</t>
  </si>
  <si>
    <t>МВ 100</t>
  </si>
  <si>
    <t>35 ТВ</t>
  </si>
  <si>
    <t>г. ДНЕСТРОВСК</t>
  </si>
  <si>
    <t xml:space="preserve"> </t>
  </si>
  <si>
    <t>«Первый Приднестровский»</t>
  </si>
  <si>
    <r>
      <t xml:space="preserve"> </t>
    </r>
    <r>
      <rPr>
        <b/>
        <sz val="10"/>
        <rFont val="Arial"/>
        <family val="2"/>
      </rPr>
      <t>Каменский район</t>
    </r>
  </si>
  <si>
    <t>п. Маяк</t>
  </si>
  <si>
    <t>Хрстовая</t>
  </si>
  <si>
    <t>Россия Сегодня (позывной Радио Спутник)</t>
  </si>
  <si>
    <t>Итого:</t>
  </si>
  <si>
    <t>Радио 1+</t>
  </si>
  <si>
    <t>"Первый канал"</t>
  </si>
  <si>
    <t>ИТОГО:</t>
  </si>
  <si>
    <t>ВСЕГО :</t>
  </si>
  <si>
    <t>Согласовано</t>
  </si>
  <si>
    <t>Гарбут И.С.</t>
  </si>
  <si>
    <t>"Шторм"</t>
  </si>
  <si>
    <t xml:space="preserve"> Радио 1+</t>
  </si>
  <si>
    <t>№ п/п</t>
  </si>
  <si>
    <t>Испонитель</t>
  </si>
  <si>
    <t>ИТОГО</t>
  </si>
  <si>
    <t>цена за 1 час вещания
прогноз на 2019 год</t>
  </si>
  <si>
    <t>цена за 1 час вещания
прогноз на 2020 год 
 с учетом 2019 года</t>
  </si>
  <si>
    <t>цена за 1 час вещания
на 2018 год</t>
  </si>
  <si>
    <t>цена за 1 час вещания  
прогноз 2019 год</t>
  </si>
  <si>
    <t>цена за 1 час вещания  
2018 год</t>
  </si>
  <si>
    <t>цена за 1 час вещания  
прогноз 2020 год</t>
  </si>
  <si>
    <t>Объемы ретрансляции радиопрограмм ОАО "ПРТЦ" с 1.01.2020 г. по 31.12.2020 г.</t>
  </si>
  <si>
    <t xml:space="preserve">Объемы ретрансляции телепрограмм ОАО "ПРТЦ" с 1.01.2020 г. по 31.12.2020 г. </t>
  </si>
  <si>
    <t xml:space="preserve">Объемы ретрансляции радиопрограмм ООО "РУБИН" с 1.01.2020 г. по 31.12.2020 г. </t>
  </si>
  <si>
    <t xml:space="preserve">цена за 1 час вещания
2018 год  </t>
  </si>
  <si>
    <t xml:space="preserve">цена за 1 час вещания
прогноз 2019 год  </t>
  </si>
  <si>
    <t>цена за 1 час вещания  
 прогноз 2020 год</t>
  </si>
  <si>
    <t>Легась С.В.</t>
  </si>
  <si>
    <t>Смета расходов</t>
  </si>
  <si>
    <t xml:space="preserve">на финансирование государственного заказа </t>
  </si>
  <si>
    <t xml:space="preserve"> по трансляции, ретрансляции  теле-, радиопрограмм, </t>
  </si>
  <si>
    <t xml:space="preserve">определенных государственным заказом,  </t>
  </si>
  <si>
    <t>и радиоконтролю радиоизлучающих средств,</t>
  </si>
  <si>
    <t>участвующих в исполнении государственного заказа,</t>
  </si>
  <si>
    <t>Наименование                                              юридического лица, выполняющего трансляцию, ретрансляцию, радиоконтроль</t>
  </si>
  <si>
    <t>Количество радио-излучающих средств</t>
  </si>
  <si>
    <t>Административно-территориальные единицы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</si>
  <si>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</si>
  <si>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</si>
  <si>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</si>
  <si>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</si>
  <si>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СЗАО "Интерднестрком"</t>
  </si>
  <si>
    <t xml:space="preserve"> Средства на финансирование государственного заказа, всего</t>
  </si>
  <si>
    <t xml:space="preserve">г. Днестровск, г. Григориополь, Григориопольский район, г. Рыбница, Рыбницкий район, г. Каменка, Каменский район              </t>
  </si>
  <si>
    <t>"О республиканском бюджете на 2020 год"</t>
  </si>
  <si>
    <t>на 2020 год</t>
  </si>
  <si>
    <t xml:space="preserve">Кредиторская задолженность, подлежащая погашению в 2020 году, всего </t>
  </si>
  <si>
    <t>Сумма, руб.</t>
  </si>
  <si>
    <t>к Закону Приднестровской Молдавской Республики</t>
  </si>
  <si>
    <t>Приложение № 30</t>
  </si>
  <si>
    <t xml:space="preserve">г. Тирасполь, г.Бендеры, г. Слободзея,  Слободзейский район, г. Дубоссары,    Дубоссарский район,  г. Григориополь, Григориопольский район, г. Рыбница, Рыбницкий район,                                           г. Каменка, Каменский район                                                  </t>
  </si>
  <si>
    <t xml:space="preserve">г. Тирасполь, г. Днестровск,  г. Бендеры, г. Слободзея,  Слободзейский район,                                             г. Дубоссары,    Дубоссарский район,                                             г. Григориополь, Григориопольский район, г. Рыбница, Рыбницкий район,                                          г. Каменка, Каменский район                                                  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</si>
  <si>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</si>
  <si>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</si>
  <si>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26</t>
  </si>
  <si>
    <t xml:space="preserve"> как составной части мониторинга радиочастотного спектра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</si>
</sst>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#,##0_р_."/>
    <numFmt numFmtId="193" formatCode="#,##0.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24" xfId="0" applyBorder="1" applyAlignment="1">
      <alignment/>
    </xf>
    <xf numFmtId="187" fontId="1" fillId="0" borderId="10" xfId="60" applyFont="1" applyBorder="1" applyAlignment="1">
      <alignment/>
    </xf>
    <xf numFmtId="187" fontId="0" fillId="0" borderId="10" xfId="60" applyFont="1" applyBorder="1" applyAlignment="1">
      <alignment horizontal="right"/>
    </xf>
    <xf numFmtId="2" fontId="0" fillId="0" borderId="0" xfId="0" applyNumberFormat="1" applyBorder="1" applyAlignment="1">
      <alignment/>
    </xf>
    <xf numFmtId="187" fontId="1" fillId="0" borderId="0" xfId="60" applyFont="1" applyBorder="1" applyAlignment="1">
      <alignment/>
    </xf>
    <xf numFmtId="0" fontId="2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94" fontId="7" fillId="0" borderId="10" xfId="0" applyNumberFormat="1" applyFont="1" applyFill="1" applyBorder="1" applyAlignment="1">
      <alignment horizontal="center"/>
    </xf>
    <xf numFmtId="200" fontId="0" fillId="0" borderId="10" xfId="60" applyNumberFormat="1" applyFont="1" applyFill="1" applyBorder="1" applyAlignment="1">
      <alignment horizontal="center"/>
    </xf>
    <xf numFmtId="200" fontId="2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00" fontId="11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3" fontId="12" fillId="0" borderId="35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3" fontId="12" fillId="0" borderId="35" xfId="0" applyNumberFormat="1" applyFont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10.28125" style="63" customWidth="1"/>
    <col min="2" max="3" width="10.7109375" style="0" customWidth="1"/>
    <col min="4" max="4" width="17.8515625" style="0" customWidth="1"/>
    <col min="5" max="5" width="9.57421875" style="0" customWidth="1"/>
    <col min="6" max="6" width="4.28125" style="0" customWidth="1"/>
    <col min="7" max="7" width="10.140625" style="0" customWidth="1"/>
    <col min="8" max="8" width="7.28125" style="0" bestFit="1" customWidth="1"/>
    <col min="9" max="9" width="10.421875" style="0" customWidth="1"/>
    <col min="10" max="10" width="4.421875" style="0" bestFit="1" customWidth="1"/>
    <col min="11" max="11" width="13.421875" style="0" customWidth="1"/>
  </cols>
  <sheetData>
    <row r="1" spans="1:11" ht="15.75">
      <c r="A1" s="108"/>
      <c r="B1" s="105"/>
      <c r="C1" s="103"/>
      <c r="D1" s="106"/>
      <c r="E1" s="105"/>
      <c r="F1" s="105"/>
      <c r="G1" s="105"/>
      <c r="H1" s="107"/>
      <c r="I1" s="107"/>
      <c r="J1" s="107"/>
      <c r="K1" s="107"/>
    </row>
    <row r="2" spans="1:11" ht="15.75">
      <c r="A2" s="193" t="s">
        <v>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6.5" thickBot="1">
      <c r="A3" s="104"/>
      <c r="B3" s="105"/>
      <c r="C3" s="105"/>
      <c r="D3" s="106"/>
      <c r="E3" s="105"/>
      <c r="F3" s="105"/>
      <c r="G3" s="105"/>
      <c r="H3" s="107"/>
      <c r="I3" s="107"/>
      <c r="J3" s="107"/>
      <c r="K3" s="107"/>
    </row>
    <row r="4" spans="1:11" ht="151.5" thickBot="1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109" t="s">
        <v>5</v>
      </c>
      <c r="G4" s="109" t="s">
        <v>74</v>
      </c>
      <c r="H4" s="109" t="s">
        <v>72</v>
      </c>
      <c r="I4" s="109" t="s">
        <v>73</v>
      </c>
      <c r="J4" s="109" t="s">
        <v>6</v>
      </c>
      <c r="K4" s="109" t="s">
        <v>43</v>
      </c>
    </row>
    <row r="5" spans="1:11" ht="15.75">
      <c r="A5" s="110"/>
      <c r="B5" s="111"/>
      <c r="C5" s="111"/>
      <c r="D5" s="112"/>
      <c r="E5" s="111"/>
      <c r="F5" s="113"/>
      <c r="G5" s="113"/>
      <c r="H5" s="144"/>
      <c r="I5" s="144"/>
      <c r="J5" s="113"/>
      <c r="K5" s="114"/>
    </row>
    <row r="6" spans="1:11" ht="15.75">
      <c r="A6" s="115"/>
      <c r="B6" s="116"/>
      <c r="C6" s="195" t="s">
        <v>37</v>
      </c>
      <c r="D6" s="195"/>
      <c r="E6" s="195"/>
      <c r="F6" s="117"/>
      <c r="G6" s="117"/>
      <c r="H6" s="116"/>
      <c r="I6" s="116"/>
      <c r="J6" s="117"/>
      <c r="K6" s="118"/>
    </row>
    <row r="7" spans="1:11" ht="16.5" thickBot="1">
      <c r="A7" s="119"/>
      <c r="B7" s="120"/>
      <c r="C7" s="120"/>
      <c r="D7" s="121"/>
      <c r="E7" s="120"/>
      <c r="F7" s="122"/>
      <c r="G7" s="122"/>
      <c r="H7" s="120"/>
      <c r="I7" s="120"/>
      <c r="J7" s="122"/>
      <c r="K7" s="123"/>
    </row>
    <row r="8" spans="1:11" ht="20.25" customHeight="1" thickBot="1">
      <c r="A8" s="196" t="s">
        <v>10</v>
      </c>
      <c r="B8" s="197"/>
      <c r="C8" s="197"/>
      <c r="D8" s="197"/>
      <c r="E8" s="198"/>
      <c r="F8" s="124"/>
      <c r="G8" s="124"/>
      <c r="H8" s="125"/>
      <c r="I8" s="125"/>
      <c r="J8" s="124"/>
      <c r="K8" s="124"/>
    </row>
    <row r="9" spans="1:11" ht="24" customHeight="1" thickBot="1">
      <c r="A9" s="202" t="s">
        <v>57</v>
      </c>
      <c r="B9" s="102">
        <v>0.621</v>
      </c>
      <c r="C9" s="126" t="s">
        <v>67</v>
      </c>
      <c r="D9" s="127" t="s">
        <v>68</v>
      </c>
      <c r="E9" s="128">
        <v>150000</v>
      </c>
      <c r="F9" s="128">
        <v>3.3</v>
      </c>
      <c r="G9" s="132">
        <v>556.84</v>
      </c>
      <c r="H9" s="130">
        <f>G9*1.06</f>
        <v>590.2504</v>
      </c>
      <c r="I9" s="130">
        <f>H9*1.065</f>
        <v>628.616676</v>
      </c>
      <c r="J9" s="102">
        <v>262</v>
      </c>
      <c r="K9" s="154">
        <f>ROUND(F9*I9*J9,0)</f>
        <v>543502</v>
      </c>
    </row>
    <row r="10" spans="1:11" ht="30" customHeight="1" thickBot="1">
      <c r="A10" s="203"/>
      <c r="B10" s="102">
        <v>106</v>
      </c>
      <c r="C10" s="127" t="s">
        <v>44</v>
      </c>
      <c r="D10" s="129" t="s">
        <v>68</v>
      </c>
      <c r="E10" s="102">
        <v>1500</v>
      </c>
      <c r="F10" s="102">
        <v>18</v>
      </c>
      <c r="G10" s="102">
        <v>14.17</v>
      </c>
      <c r="H10" s="130">
        <f>G10*1.06</f>
        <v>15.0202</v>
      </c>
      <c r="I10" s="130">
        <f>H10*1.065</f>
        <v>15.996513</v>
      </c>
      <c r="J10" s="102">
        <v>366</v>
      </c>
      <c r="K10" s="154">
        <f>ROUND(F10*I10*J10,0)</f>
        <v>105385</v>
      </c>
    </row>
    <row r="11" spans="1:11" ht="16.5" thickBot="1">
      <c r="A11" s="131"/>
      <c r="B11" s="128"/>
      <c r="C11" s="128"/>
      <c r="D11" s="127"/>
      <c r="E11" s="128"/>
      <c r="F11" s="128"/>
      <c r="G11" s="128"/>
      <c r="H11" s="134"/>
      <c r="I11" s="130"/>
      <c r="J11" s="102"/>
      <c r="K11" s="154"/>
    </row>
    <row r="12" spans="1:11" ht="16.5" thickBot="1">
      <c r="A12" s="199" t="s">
        <v>12</v>
      </c>
      <c r="B12" s="200"/>
      <c r="C12" s="200"/>
      <c r="D12" s="200"/>
      <c r="E12" s="201"/>
      <c r="F12" s="128"/>
      <c r="G12" s="128"/>
      <c r="H12" s="134"/>
      <c r="I12" s="130"/>
      <c r="J12" s="102"/>
      <c r="K12" s="154"/>
    </row>
    <row r="13" spans="1:11" ht="32.25" thickBot="1">
      <c r="A13" s="133" t="s">
        <v>13</v>
      </c>
      <c r="B13" s="102">
        <v>106.4</v>
      </c>
      <c r="C13" s="127" t="s">
        <v>45</v>
      </c>
      <c r="D13" s="129" t="s">
        <v>68</v>
      </c>
      <c r="E13" s="102">
        <v>1000</v>
      </c>
      <c r="F13" s="102">
        <v>18</v>
      </c>
      <c r="G13" s="102">
        <v>13.53</v>
      </c>
      <c r="H13" s="134">
        <f>G13*1.06</f>
        <v>14.3418</v>
      </c>
      <c r="I13" s="130">
        <f>H13*1.065</f>
        <v>15.274016999999999</v>
      </c>
      <c r="J13" s="102">
        <v>366</v>
      </c>
      <c r="K13" s="154">
        <f>ROUND(F13*I13*J13,0)</f>
        <v>100625</v>
      </c>
    </row>
    <row r="14" spans="1:43" s="15" customFormat="1" ht="16.5" thickBot="1">
      <c r="A14" s="194" t="s">
        <v>64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45">
        <f>K9+K10+K13</f>
        <v>749512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</row>
    <row r="15" spans="1:43" s="15" customFormat="1" ht="15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</row>
    <row r="16" spans="1:43" s="15" customFormat="1" ht="15.7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</row>
    <row r="17" spans="1:11" ht="12.75">
      <c r="A17" s="88"/>
      <c r="B17" s="76"/>
      <c r="C17" s="76"/>
      <c r="D17" s="76"/>
      <c r="E17" s="76"/>
      <c r="F17" s="76"/>
      <c r="G17" s="76"/>
      <c r="H17" s="140"/>
      <c r="I17" s="140"/>
      <c r="J17" s="25"/>
      <c r="K17" s="24"/>
    </row>
    <row r="18" spans="1:11" s="9" customFormat="1" ht="12.75">
      <c r="A18" s="54" t="s">
        <v>36</v>
      </c>
      <c r="B18" s="148"/>
      <c r="C18" s="148"/>
      <c r="D18" s="149" t="s">
        <v>66</v>
      </c>
      <c r="F18" s="150" t="s">
        <v>65</v>
      </c>
      <c r="G18" s="150"/>
      <c r="H18" s="137"/>
      <c r="I18" s="137"/>
      <c r="J18" s="148"/>
      <c r="K18" s="34" t="s">
        <v>84</v>
      </c>
    </row>
    <row r="19" spans="1:9" s="34" customFormat="1" ht="12.75">
      <c r="A19" s="63"/>
      <c r="B19"/>
      <c r="C19"/>
      <c r="D19"/>
      <c r="E19"/>
      <c r="F19"/>
      <c r="G19"/>
      <c r="H19"/>
      <c r="I19"/>
    </row>
    <row r="20" spans="1:9" s="34" customFormat="1" ht="24" customHeight="1">
      <c r="A20" s="63"/>
      <c r="B20"/>
      <c r="C20"/>
      <c r="D20"/>
      <c r="E20"/>
      <c r="F20"/>
      <c r="G20"/>
      <c r="H20"/>
      <c r="I20"/>
    </row>
    <row r="21" spans="1:11" s="34" customFormat="1" ht="12.75">
      <c r="A21" s="54"/>
      <c r="B21" s="76"/>
      <c r="C21" s="76"/>
      <c r="E21"/>
      <c r="F21"/>
      <c r="G21"/>
      <c r="H21"/>
      <c r="I21"/>
      <c r="J21"/>
      <c r="K21"/>
    </row>
    <row r="22" spans="1:11" s="34" customFormat="1" ht="12.75">
      <c r="A22" s="63"/>
      <c r="B22"/>
      <c r="C22"/>
      <c r="D22" s="4"/>
      <c r="E22"/>
      <c r="F22"/>
      <c r="G22"/>
      <c r="H22"/>
      <c r="I22"/>
      <c r="J22"/>
      <c r="K22" s="78"/>
    </row>
    <row r="23" spans="4:9" ht="12.75">
      <c r="D23" s="4"/>
      <c r="E23" s="88"/>
      <c r="F23" s="89"/>
      <c r="G23" s="89"/>
      <c r="H23" s="34"/>
      <c r="I23" s="34"/>
    </row>
  </sheetData>
  <sheetProtection/>
  <mergeCells count="6">
    <mergeCell ref="A2:K2"/>
    <mergeCell ref="A14:J14"/>
    <mergeCell ref="C6:E6"/>
    <mergeCell ref="A8:E8"/>
    <mergeCell ref="A12:E12"/>
    <mergeCell ref="A9:A10"/>
  </mergeCells>
  <printOptions/>
  <pageMargins left="0.82" right="0.63" top="1" bottom="1" header="0.5" footer="0.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15.00390625" style="63" customWidth="1"/>
    <col min="2" max="2" width="8.28125" style="0" customWidth="1"/>
    <col min="3" max="3" width="7.28125" style="0" customWidth="1"/>
    <col min="4" max="4" width="27.28125" style="0" customWidth="1"/>
    <col min="5" max="5" width="11.7109375" style="0" customWidth="1"/>
    <col min="6" max="6" width="4.7109375" style="0" customWidth="1"/>
    <col min="7" max="7" width="10.140625" style="0" customWidth="1"/>
    <col min="8" max="8" width="7.7109375" style="0" customWidth="1"/>
    <col min="9" max="9" width="7.57421875" style="0" customWidth="1"/>
    <col min="10" max="10" width="7.140625" style="0" customWidth="1"/>
    <col min="11" max="11" width="15.421875" style="0" customWidth="1"/>
  </cols>
  <sheetData>
    <row r="1" spans="1:11" s="15" customFormat="1" ht="12.75">
      <c r="A1" s="69"/>
      <c r="B1" s="18"/>
      <c r="C1" s="18"/>
      <c r="D1" s="19"/>
      <c r="E1" s="18"/>
      <c r="F1" s="20"/>
      <c r="G1" s="20"/>
      <c r="H1" s="20"/>
      <c r="I1" s="20"/>
      <c r="J1" s="17"/>
      <c r="K1" s="20"/>
    </row>
    <row r="2" spans="1:11" s="15" customFormat="1" ht="15.75">
      <c r="A2" s="204" t="s">
        <v>79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0" s="11" customFormat="1" ht="15.75">
      <c r="A3" s="64"/>
      <c r="C3" s="205"/>
      <c r="D3" s="205"/>
      <c r="E3" s="205"/>
      <c r="F3" s="205"/>
      <c r="G3" s="205"/>
      <c r="H3" s="205"/>
      <c r="I3" s="205"/>
      <c r="J3" s="205"/>
    </row>
    <row r="4" spans="1:11" s="15" customFormat="1" ht="13.5" thickBot="1">
      <c r="A4" s="69"/>
      <c r="B4" s="18"/>
      <c r="C4" s="18"/>
      <c r="D4" s="19"/>
      <c r="E4" s="18"/>
      <c r="F4" s="20"/>
      <c r="G4" s="20"/>
      <c r="H4" s="20"/>
      <c r="I4" s="20"/>
      <c r="J4" s="23"/>
      <c r="K4" s="20"/>
    </row>
    <row r="5" spans="1:12" s="31" customFormat="1" ht="108" customHeight="1" thickBot="1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40" t="s">
        <v>76</v>
      </c>
      <c r="H5" s="40" t="s">
        <v>75</v>
      </c>
      <c r="I5" s="40" t="s">
        <v>77</v>
      </c>
      <c r="J5" s="41" t="s">
        <v>6</v>
      </c>
      <c r="K5" s="39" t="s">
        <v>43</v>
      </c>
      <c r="L5" s="18"/>
    </row>
    <row r="6" spans="1:22" s="15" customFormat="1" ht="12.75">
      <c r="A6" s="70"/>
      <c r="B6" s="42"/>
      <c r="C6" s="42"/>
      <c r="D6" s="43"/>
      <c r="E6" s="42"/>
      <c r="F6" s="44"/>
      <c r="G6" s="44"/>
      <c r="H6" s="135"/>
      <c r="I6" s="135"/>
      <c r="J6" s="45"/>
      <c r="K6" s="46"/>
      <c r="L6" s="18"/>
      <c r="P6" s="32"/>
      <c r="Q6" s="32"/>
      <c r="R6" s="32"/>
      <c r="S6" s="32"/>
      <c r="T6" s="32"/>
      <c r="U6" s="32"/>
      <c r="V6" s="32"/>
    </row>
    <row r="7" spans="1:11" s="15" customFormat="1" ht="13.5" customHeight="1">
      <c r="A7" s="66"/>
      <c r="B7" s="18"/>
      <c r="C7" s="206" t="s">
        <v>8</v>
      </c>
      <c r="D7" s="206"/>
      <c r="E7" s="206"/>
      <c r="F7" s="206"/>
      <c r="G7" s="151"/>
      <c r="H7" s="22"/>
      <c r="I7" s="22"/>
      <c r="J7" s="21"/>
      <c r="K7" s="47"/>
    </row>
    <row r="8" spans="1:11" s="15" customFormat="1" ht="13.5" thickBot="1">
      <c r="A8" s="71"/>
      <c r="B8" s="48"/>
      <c r="C8" s="48"/>
      <c r="D8" s="49"/>
      <c r="E8" s="48"/>
      <c r="F8" s="50"/>
      <c r="G8" s="50"/>
      <c r="H8" s="51"/>
      <c r="I8" s="51"/>
      <c r="J8" s="52"/>
      <c r="K8" s="53"/>
    </row>
    <row r="9" spans="1:12" s="15" customFormat="1" ht="13.5" thickBot="1">
      <c r="A9" s="13"/>
      <c r="B9" s="8"/>
      <c r="C9" s="215" t="s">
        <v>19</v>
      </c>
      <c r="D9" s="216"/>
      <c r="E9" s="8"/>
      <c r="F9" s="8"/>
      <c r="G9" s="7"/>
      <c r="H9" s="55"/>
      <c r="I9" s="55"/>
      <c r="J9" s="8"/>
      <c r="K9" s="56"/>
      <c r="L9" s="33"/>
    </row>
    <row r="10" spans="1:12" s="15" customFormat="1" ht="13.5" thickBot="1">
      <c r="A10" s="213" t="s">
        <v>20</v>
      </c>
      <c r="B10" s="75" t="s">
        <v>18</v>
      </c>
      <c r="C10" s="7" t="s">
        <v>52</v>
      </c>
      <c r="D10" s="72" t="s">
        <v>55</v>
      </c>
      <c r="E10" s="7" t="s">
        <v>29</v>
      </c>
      <c r="F10" s="7">
        <v>20</v>
      </c>
      <c r="G10" s="7">
        <v>14.11</v>
      </c>
      <c r="H10" s="3">
        <f>G10*1.06</f>
        <v>14.9566</v>
      </c>
      <c r="I10" s="3">
        <f>H10*1.065</f>
        <v>15.928778999999999</v>
      </c>
      <c r="J10" s="7">
        <v>366</v>
      </c>
      <c r="K10" s="146">
        <f>ROUND(F10*I10*J10,0)</f>
        <v>116599</v>
      </c>
      <c r="L10" s="33"/>
    </row>
    <row r="11" spans="1:12" s="15" customFormat="1" ht="13.5" thickBot="1">
      <c r="A11" s="214"/>
      <c r="B11" s="75" t="s">
        <v>24</v>
      </c>
      <c r="C11" s="98" t="s">
        <v>25</v>
      </c>
      <c r="D11" s="36" t="s">
        <v>62</v>
      </c>
      <c r="E11" s="98" t="s">
        <v>15</v>
      </c>
      <c r="F11" s="7">
        <v>20</v>
      </c>
      <c r="G11" s="7">
        <v>11.03</v>
      </c>
      <c r="H11" s="3">
        <f>G11*1.06</f>
        <v>11.6918</v>
      </c>
      <c r="I11" s="3">
        <f aca="true" t="shared" si="0" ref="I11:I26">H11*1.065</f>
        <v>12.451767</v>
      </c>
      <c r="J11" s="7">
        <v>366</v>
      </c>
      <c r="K11" s="146">
        <f aca="true" t="shared" si="1" ref="K11:K26">ROUND(F11*I11*J11,0)</f>
        <v>91147</v>
      </c>
      <c r="L11" s="33"/>
    </row>
    <row r="12" spans="1:12" s="15" customFormat="1" ht="13.5" thickBot="1">
      <c r="A12" s="93"/>
      <c r="B12" s="75"/>
      <c r="C12" s="7"/>
      <c r="D12" s="72"/>
      <c r="E12" s="7"/>
      <c r="F12" s="7"/>
      <c r="G12" s="7"/>
      <c r="H12" s="3"/>
      <c r="I12" s="3"/>
      <c r="J12" s="7"/>
      <c r="K12" s="146"/>
      <c r="L12" s="33"/>
    </row>
    <row r="13" spans="1:12" s="15" customFormat="1" ht="13.5" thickBot="1">
      <c r="A13" s="14"/>
      <c r="B13" s="8"/>
      <c r="C13" s="215" t="s">
        <v>10</v>
      </c>
      <c r="D13" s="216"/>
      <c r="E13" s="8"/>
      <c r="F13" s="2"/>
      <c r="G13" s="153"/>
      <c r="H13" s="30"/>
      <c r="I13" s="3"/>
      <c r="J13" s="7"/>
      <c r="K13" s="146"/>
      <c r="L13" s="33"/>
    </row>
    <row r="14" spans="1:12" s="15" customFormat="1" ht="13.5" thickBot="1">
      <c r="A14" s="37" t="s">
        <v>46</v>
      </c>
      <c r="B14" s="8" t="s">
        <v>14</v>
      </c>
      <c r="C14" s="8" t="s">
        <v>17</v>
      </c>
      <c r="D14" s="29" t="s">
        <v>55</v>
      </c>
      <c r="E14" s="8" t="s">
        <v>47</v>
      </c>
      <c r="F14" s="8">
        <v>20</v>
      </c>
      <c r="G14" s="7">
        <v>10.63</v>
      </c>
      <c r="H14" s="55">
        <f>G14*1.06</f>
        <v>11.267800000000001</v>
      </c>
      <c r="I14" s="3">
        <f t="shared" si="0"/>
        <v>12.000207000000001</v>
      </c>
      <c r="J14" s="7">
        <v>366</v>
      </c>
      <c r="K14" s="146">
        <f t="shared" si="1"/>
        <v>87842</v>
      </c>
      <c r="L14" s="33"/>
    </row>
    <row r="15" spans="1:12" s="15" customFormat="1" ht="13.5" hidden="1" thickBot="1">
      <c r="A15" s="84"/>
      <c r="B15" s="8"/>
      <c r="C15" s="8"/>
      <c r="D15" s="29"/>
      <c r="E15" s="8"/>
      <c r="F15" s="8"/>
      <c r="G15" s="7"/>
      <c r="H15" s="8">
        <f>G15*1.06</f>
        <v>0</v>
      </c>
      <c r="I15" s="3">
        <f t="shared" si="0"/>
        <v>0</v>
      </c>
      <c r="J15" s="7">
        <v>366</v>
      </c>
      <c r="K15" s="146">
        <f t="shared" si="1"/>
        <v>0</v>
      </c>
      <c r="L15" s="33"/>
    </row>
    <row r="16" spans="1:12" s="15" customFormat="1" ht="13.5" thickBot="1">
      <c r="A16" s="213" t="s">
        <v>11</v>
      </c>
      <c r="B16" s="8" t="s">
        <v>26</v>
      </c>
      <c r="C16" s="8" t="s">
        <v>32</v>
      </c>
      <c r="D16" s="99" t="s">
        <v>55</v>
      </c>
      <c r="E16" s="8" t="s">
        <v>48</v>
      </c>
      <c r="F16" s="8">
        <v>20</v>
      </c>
      <c r="G16" s="7">
        <v>15.64</v>
      </c>
      <c r="H16" s="55">
        <f>G16*1.06</f>
        <v>16.578400000000002</v>
      </c>
      <c r="I16" s="3">
        <f t="shared" si="0"/>
        <v>17.655996000000002</v>
      </c>
      <c r="J16" s="7">
        <v>366</v>
      </c>
      <c r="K16" s="146">
        <f t="shared" si="1"/>
        <v>129242</v>
      </c>
      <c r="L16" s="33"/>
    </row>
    <row r="17" spans="1:12" s="15" customFormat="1" ht="13.5" thickBot="1">
      <c r="A17" s="214"/>
      <c r="B17" s="100" t="s">
        <v>22</v>
      </c>
      <c r="C17" s="100" t="s">
        <v>23</v>
      </c>
      <c r="D17" s="36" t="s">
        <v>62</v>
      </c>
      <c r="E17" s="100" t="s">
        <v>15</v>
      </c>
      <c r="F17" s="7">
        <v>20</v>
      </c>
      <c r="G17" s="7">
        <v>11.03</v>
      </c>
      <c r="H17" s="55">
        <f>G17*1.06</f>
        <v>11.6918</v>
      </c>
      <c r="I17" s="3">
        <f t="shared" si="0"/>
        <v>12.451767</v>
      </c>
      <c r="J17" s="7">
        <v>366</v>
      </c>
      <c r="K17" s="146">
        <f t="shared" si="1"/>
        <v>91147</v>
      </c>
      <c r="L17" s="33"/>
    </row>
    <row r="18" spans="1:12" s="15" customFormat="1" ht="13.5" thickBot="1">
      <c r="A18" s="37"/>
      <c r="B18" s="100"/>
      <c r="C18" s="100"/>
      <c r="D18" s="72"/>
      <c r="E18" s="101"/>
      <c r="F18" s="7"/>
      <c r="G18" s="7"/>
      <c r="H18" s="3"/>
      <c r="I18" s="3"/>
      <c r="J18" s="7"/>
      <c r="K18" s="146"/>
      <c r="L18" s="33"/>
    </row>
    <row r="19" spans="1:12" s="15" customFormat="1" ht="13.5" thickBot="1">
      <c r="A19" s="37"/>
      <c r="B19" s="207" t="s">
        <v>53</v>
      </c>
      <c r="C19" s="208"/>
      <c r="D19" s="208"/>
      <c r="E19" s="209"/>
      <c r="F19" s="8"/>
      <c r="G19" s="7"/>
      <c r="H19" s="8"/>
      <c r="I19" s="3"/>
      <c r="J19" s="7"/>
      <c r="K19" s="146"/>
      <c r="L19" s="33"/>
    </row>
    <row r="20" spans="1:12" s="15" customFormat="1" ht="13.5" thickBot="1">
      <c r="A20" s="213" t="s">
        <v>49</v>
      </c>
      <c r="B20" s="7" t="s">
        <v>14</v>
      </c>
      <c r="C20" s="7" t="s">
        <v>17</v>
      </c>
      <c r="D20" s="72" t="s">
        <v>55</v>
      </c>
      <c r="E20" s="7" t="s">
        <v>50</v>
      </c>
      <c r="F20" s="7">
        <v>20</v>
      </c>
      <c r="G20" s="7">
        <v>11.03</v>
      </c>
      <c r="H20" s="3">
        <f>G20*1.06</f>
        <v>11.6918</v>
      </c>
      <c r="I20" s="3">
        <f t="shared" si="0"/>
        <v>12.451767</v>
      </c>
      <c r="J20" s="7">
        <v>366</v>
      </c>
      <c r="K20" s="146">
        <f t="shared" si="1"/>
        <v>91147</v>
      </c>
      <c r="L20" s="33"/>
    </row>
    <row r="21" spans="1:12" s="15" customFormat="1" ht="13.5" thickBot="1">
      <c r="A21" s="217"/>
      <c r="B21" s="7" t="s">
        <v>24</v>
      </c>
      <c r="C21" s="7" t="s">
        <v>25</v>
      </c>
      <c r="D21" s="36" t="s">
        <v>62</v>
      </c>
      <c r="E21" s="7" t="s">
        <v>51</v>
      </c>
      <c r="F21" s="7">
        <v>20</v>
      </c>
      <c r="G21" s="7">
        <v>13.93</v>
      </c>
      <c r="H21" s="3">
        <f>G21*1.06</f>
        <v>14.7658</v>
      </c>
      <c r="I21" s="3">
        <f t="shared" si="0"/>
        <v>15.725577</v>
      </c>
      <c r="J21" s="7">
        <v>366</v>
      </c>
      <c r="K21" s="146">
        <f t="shared" si="1"/>
        <v>115111</v>
      </c>
      <c r="L21" s="33"/>
    </row>
    <row r="22" spans="1:12" s="15" customFormat="1" ht="13.5" thickBot="1">
      <c r="A22" s="37"/>
      <c r="B22" s="8"/>
      <c r="C22" s="8"/>
      <c r="D22" s="29"/>
      <c r="E22" s="8"/>
      <c r="F22" s="8"/>
      <c r="G22" s="7"/>
      <c r="H22" s="8"/>
      <c r="I22" s="3"/>
      <c r="J22" s="7"/>
      <c r="K22" s="146"/>
      <c r="L22" s="33"/>
    </row>
    <row r="23" spans="1:12" s="15" customFormat="1" ht="13.5" thickBot="1">
      <c r="A23" s="37"/>
      <c r="B23" s="207" t="s">
        <v>12</v>
      </c>
      <c r="C23" s="208"/>
      <c r="D23" s="208"/>
      <c r="E23" s="209"/>
      <c r="F23" s="8"/>
      <c r="G23" s="7"/>
      <c r="H23" s="8"/>
      <c r="I23" s="3"/>
      <c r="J23" s="7"/>
      <c r="K23" s="146"/>
      <c r="L23" s="90"/>
    </row>
    <row r="24" spans="1:12" s="15" customFormat="1" ht="13.5" thickBot="1">
      <c r="A24" s="213" t="s">
        <v>13</v>
      </c>
      <c r="B24" s="8" t="s">
        <v>24</v>
      </c>
      <c r="C24" s="8" t="s">
        <v>25</v>
      </c>
      <c r="D24" s="29" t="s">
        <v>55</v>
      </c>
      <c r="E24" s="8" t="s">
        <v>51</v>
      </c>
      <c r="F24" s="8">
        <v>20</v>
      </c>
      <c r="G24" s="7">
        <v>13.93</v>
      </c>
      <c r="H24" s="3">
        <f>G24*1.06</f>
        <v>14.7658</v>
      </c>
      <c r="I24" s="3">
        <f t="shared" si="0"/>
        <v>15.725577</v>
      </c>
      <c r="J24" s="7">
        <v>366</v>
      </c>
      <c r="K24" s="146">
        <f t="shared" si="1"/>
        <v>115111</v>
      </c>
      <c r="L24" s="33"/>
    </row>
    <row r="25" spans="1:11" s="15" customFormat="1" ht="13.5" thickBot="1">
      <c r="A25" s="214"/>
      <c r="B25" s="37" t="s">
        <v>34</v>
      </c>
      <c r="C25" s="37" t="s">
        <v>35</v>
      </c>
      <c r="D25" s="36" t="s">
        <v>62</v>
      </c>
      <c r="E25" s="37" t="s">
        <v>51</v>
      </c>
      <c r="F25" s="37">
        <v>20</v>
      </c>
      <c r="G25" s="77">
        <v>13.93</v>
      </c>
      <c r="H25" s="3">
        <f>G25*1.06</f>
        <v>14.7658</v>
      </c>
      <c r="I25" s="3">
        <f t="shared" si="0"/>
        <v>15.725577</v>
      </c>
      <c r="J25" s="7">
        <v>366</v>
      </c>
      <c r="K25" s="146">
        <f t="shared" si="1"/>
        <v>115111</v>
      </c>
    </row>
    <row r="26" spans="1:11" s="9" customFormat="1" ht="13.5" thickBot="1">
      <c r="A26" s="38" t="s">
        <v>58</v>
      </c>
      <c r="B26" s="8" t="s">
        <v>42</v>
      </c>
      <c r="C26" s="8" t="s">
        <v>31</v>
      </c>
      <c r="D26" s="36" t="s">
        <v>62</v>
      </c>
      <c r="E26" s="8" t="s">
        <v>15</v>
      </c>
      <c r="F26" s="8">
        <v>20</v>
      </c>
      <c r="G26" s="7">
        <v>11.03</v>
      </c>
      <c r="H26" s="3">
        <f>G26*1.06</f>
        <v>11.6918</v>
      </c>
      <c r="I26" s="3">
        <f t="shared" si="0"/>
        <v>12.451767</v>
      </c>
      <c r="J26" s="7">
        <v>366</v>
      </c>
      <c r="K26" s="146">
        <f t="shared" si="1"/>
        <v>91147</v>
      </c>
    </row>
    <row r="27" spans="1:11" s="34" customFormat="1" ht="16.5" thickBot="1">
      <c r="A27" s="210" t="s">
        <v>63</v>
      </c>
      <c r="B27" s="211"/>
      <c r="C27" s="211"/>
      <c r="D27" s="211"/>
      <c r="E27" s="211"/>
      <c r="F27" s="211"/>
      <c r="G27" s="211"/>
      <c r="H27" s="211"/>
      <c r="I27" s="211"/>
      <c r="J27" s="212"/>
      <c r="K27" s="147">
        <f>SUM(K10:K26)</f>
        <v>1043604</v>
      </c>
    </row>
    <row r="28" spans="1:11" s="34" customFormat="1" ht="15.75">
      <c r="A28" s="87"/>
      <c r="B28" s="85"/>
      <c r="C28" s="85"/>
      <c r="D28" s="86"/>
      <c r="E28" s="85"/>
      <c r="F28" s="85"/>
      <c r="G28" s="85"/>
      <c r="H28" s="28"/>
      <c r="I28" s="28"/>
      <c r="J28" s="16"/>
      <c r="K28" s="136"/>
    </row>
    <row r="29" spans="1:11" s="34" customFormat="1" ht="12.75">
      <c r="A29" s="88"/>
      <c r="B29" s="76"/>
      <c r="C29" s="76"/>
      <c r="D29" s="76"/>
      <c r="E29" s="76"/>
      <c r="F29" s="76"/>
      <c r="G29" s="76"/>
      <c r="H29" s="140"/>
      <c r="I29" s="140"/>
      <c r="J29" s="140"/>
      <c r="K29" s="141"/>
    </row>
    <row r="30" spans="1:11" s="34" customFormat="1" ht="12.75">
      <c r="A30" s="150" t="s">
        <v>70</v>
      </c>
      <c r="B30" s="148"/>
      <c r="C30" s="148"/>
      <c r="D30" s="149" t="s">
        <v>66</v>
      </c>
      <c r="E30" s="150" t="s">
        <v>65</v>
      </c>
      <c r="F30" s="148"/>
      <c r="G30" s="148"/>
      <c r="H30" s="137"/>
      <c r="I30" s="137"/>
      <c r="J30" s="137"/>
      <c r="K30" s="34" t="s">
        <v>84</v>
      </c>
    </row>
    <row r="31" spans="1:11" s="15" customFormat="1" ht="12.75">
      <c r="A31" s="63"/>
      <c r="B31"/>
      <c r="C31"/>
      <c r="D31"/>
      <c r="E31"/>
      <c r="F31"/>
      <c r="G31"/>
      <c r="H31"/>
      <c r="I31"/>
      <c r="J31"/>
      <c r="K31"/>
    </row>
    <row r="32" spans="1:11" s="15" customFormat="1" ht="12.75">
      <c r="A32" s="63"/>
      <c r="B32"/>
      <c r="C32"/>
      <c r="D32"/>
      <c r="E32"/>
      <c r="F32"/>
      <c r="G32"/>
      <c r="H32"/>
      <c r="I32"/>
      <c r="J32"/>
      <c r="K32"/>
    </row>
    <row r="33" spans="1:11" s="15" customFormat="1" ht="12.75">
      <c r="A33" s="54"/>
      <c r="B33" s="76"/>
      <c r="C33" s="76"/>
      <c r="D33" s="34"/>
      <c r="E33"/>
      <c r="F33"/>
      <c r="G33"/>
      <c r="H33"/>
      <c r="I33"/>
      <c r="J33"/>
      <c r="K33"/>
    </row>
    <row r="34" ht="12.75">
      <c r="D34" s="4"/>
    </row>
    <row r="35" spans="4:10" ht="12.75">
      <c r="D35" s="4"/>
      <c r="E35" s="88"/>
      <c r="F35" s="89"/>
      <c r="G35" s="89"/>
      <c r="H35" s="34"/>
      <c r="I35" s="34"/>
      <c r="J35" s="34"/>
    </row>
    <row r="36" spans="2:11" ht="15">
      <c r="B36" s="26"/>
      <c r="C36" s="26"/>
      <c r="D36" s="27"/>
      <c r="E36" s="26"/>
      <c r="F36" s="26"/>
      <c r="G36" s="26"/>
      <c r="H36" s="28"/>
      <c r="I36" s="28"/>
      <c r="J36" s="17"/>
      <c r="K36" s="28"/>
    </row>
  </sheetData>
  <sheetProtection/>
  <mergeCells count="12">
    <mergeCell ref="B23:E23"/>
    <mergeCell ref="A20:A21"/>
    <mergeCell ref="A2:K2"/>
    <mergeCell ref="C3:J3"/>
    <mergeCell ref="C7:F7"/>
    <mergeCell ref="B19:E19"/>
    <mergeCell ref="A27:J27"/>
    <mergeCell ref="A10:A11"/>
    <mergeCell ref="A16:A17"/>
    <mergeCell ref="C9:D9"/>
    <mergeCell ref="C13:D13"/>
    <mergeCell ref="A24:A25"/>
  </mergeCells>
  <printOptions/>
  <pageMargins left="0.75" right="0.28" top="0.42" bottom="0.4" header="0.29" footer="0.2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32"/>
  <sheetViews>
    <sheetView view="pageBreakPreview" zoomScaleSheetLayoutView="100" zoomScalePageLayoutView="0" workbookViewId="0" topLeftCell="A13">
      <selection activeCell="I26" sqref="I26"/>
    </sheetView>
  </sheetViews>
  <sheetFormatPr defaultColWidth="9.8515625" defaultRowHeight="12.75"/>
  <cols>
    <col min="1" max="1" width="12.28125" style="63" customWidth="1"/>
    <col min="2" max="3" width="9.8515625" style="0" customWidth="1"/>
    <col min="4" max="4" width="16.28125" style="4" customWidth="1"/>
    <col min="5" max="5" width="9.8515625" style="0" customWidth="1"/>
    <col min="6" max="7" width="10.7109375" style="0" customWidth="1"/>
    <col min="8" max="8" width="9.8515625" style="0" customWidth="1"/>
    <col min="9" max="9" width="11.421875" style="0" customWidth="1"/>
    <col min="10" max="10" width="12.421875" style="0" bestFit="1" customWidth="1"/>
    <col min="11" max="11" width="11.28125" style="0" bestFit="1" customWidth="1"/>
  </cols>
  <sheetData>
    <row r="2" spans="1:11" s="11" customFormat="1" ht="15.75">
      <c r="A2" s="204" t="s">
        <v>80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5" s="11" customFormat="1" ht="15.75">
      <c r="A3" s="64"/>
      <c r="B3" s="204"/>
      <c r="C3" s="204"/>
      <c r="D3" s="204"/>
      <c r="E3" s="204"/>
    </row>
    <row r="4" ht="13.5" thickBot="1"/>
    <row r="5" spans="1:11" s="10" customFormat="1" ht="88.5" thickBot="1">
      <c r="A5" s="73" t="s">
        <v>0</v>
      </c>
      <c r="B5" s="73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81</v>
      </c>
      <c r="H5" s="73" t="s">
        <v>82</v>
      </c>
      <c r="I5" s="73" t="s">
        <v>83</v>
      </c>
      <c r="J5" s="73" t="s">
        <v>6</v>
      </c>
      <c r="K5" s="73" t="s">
        <v>7</v>
      </c>
    </row>
    <row r="6" spans="1:11" ht="12.75">
      <c r="A6" s="65"/>
      <c r="B6" s="59"/>
      <c r="C6" s="59"/>
      <c r="D6" s="60"/>
      <c r="E6" s="59"/>
      <c r="F6" s="59"/>
      <c r="G6" s="152"/>
      <c r="H6" s="59"/>
      <c r="I6" s="59"/>
      <c r="J6" s="59"/>
      <c r="K6" s="59"/>
    </row>
    <row r="7" spans="1:11" s="9" customFormat="1" ht="12.75">
      <c r="A7" s="66"/>
      <c r="B7" s="58"/>
      <c r="C7" s="206" t="s">
        <v>37</v>
      </c>
      <c r="D7" s="206"/>
      <c r="E7" s="206"/>
      <c r="F7" s="58"/>
      <c r="G7" s="58"/>
      <c r="H7" s="58"/>
      <c r="I7" s="58"/>
      <c r="J7" s="58"/>
      <c r="K7" s="58"/>
    </row>
    <row r="8" spans="1:11" ht="13.5" thickBot="1">
      <c r="A8" s="67"/>
      <c r="B8" s="61"/>
      <c r="C8" s="61"/>
      <c r="D8" s="62"/>
      <c r="E8" s="61"/>
      <c r="F8" s="61"/>
      <c r="G8" s="61"/>
      <c r="H8" s="61"/>
      <c r="I8" s="61"/>
      <c r="J8" s="61"/>
      <c r="K8" s="61"/>
    </row>
    <row r="9" spans="1:11" ht="13.5" thickBot="1">
      <c r="A9" s="68"/>
      <c r="B9" s="57"/>
      <c r="C9" s="218" t="s">
        <v>38</v>
      </c>
      <c r="D9" s="219"/>
      <c r="E9" s="220"/>
      <c r="F9" s="57"/>
      <c r="G9" s="57"/>
      <c r="H9" s="57"/>
      <c r="I9" s="57"/>
      <c r="J9" s="57"/>
      <c r="K9" s="83"/>
    </row>
    <row r="10" spans="1:11" ht="13.5" thickBot="1">
      <c r="A10" s="224" t="s">
        <v>9</v>
      </c>
      <c r="B10" s="97">
        <v>104</v>
      </c>
      <c r="C10" s="5" t="s">
        <v>39</v>
      </c>
      <c r="D10" s="35" t="s">
        <v>61</v>
      </c>
      <c r="E10" s="5">
        <v>250</v>
      </c>
      <c r="F10" s="5">
        <v>18</v>
      </c>
      <c r="G10" s="5">
        <v>6.36</v>
      </c>
      <c r="H10" s="80">
        <f>G10*1.06</f>
        <v>6.741600000000001</v>
      </c>
      <c r="I10" s="97">
        <f>H10*1.065</f>
        <v>7.179804000000001</v>
      </c>
      <c r="J10" s="5">
        <v>366</v>
      </c>
      <c r="K10" s="139">
        <f>ROUND(F10*I10*J10,0)</f>
        <v>47301</v>
      </c>
    </row>
    <row r="11" spans="1:11" ht="43.5" customHeight="1" thickBot="1">
      <c r="A11" s="225"/>
      <c r="B11" s="91">
        <v>100.1</v>
      </c>
      <c r="C11" s="91" t="s">
        <v>39</v>
      </c>
      <c r="D11" s="6" t="s">
        <v>59</v>
      </c>
      <c r="E11" s="91">
        <v>200</v>
      </c>
      <c r="F11" s="91">
        <v>18</v>
      </c>
      <c r="G11" s="91">
        <v>6.36</v>
      </c>
      <c r="H11" s="80">
        <f>G11*1.06</f>
        <v>6.741600000000001</v>
      </c>
      <c r="I11" s="97">
        <f aca="true" t="shared" si="0" ref="I11:I26">H11*1.065</f>
        <v>7.179804000000001</v>
      </c>
      <c r="J11" s="5">
        <v>366</v>
      </c>
      <c r="K11" s="139">
        <f>ROUND(F11*I11*J11,0)</f>
        <v>47301</v>
      </c>
    </row>
    <row r="12" spans="1:11" ht="26.25" thickBot="1">
      <c r="A12" s="79" t="s">
        <v>54</v>
      </c>
      <c r="B12" s="5" t="s">
        <v>54</v>
      </c>
      <c r="C12" s="5" t="s">
        <v>54</v>
      </c>
      <c r="D12" s="6" t="s">
        <v>56</v>
      </c>
      <c r="E12" s="5" t="s">
        <v>54</v>
      </c>
      <c r="F12" s="5" t="s">
        <v>54</v>
      </c>
      <c r="G12" s="5"/>
      <c r="H12" s="80"/>
      <c r="I12" s="97"/>
      <c r="J12" s="5"/>
      <c r="K12" s="139"/>
    </row>
    <row r="13" spans="1:11" ht="13.5" thickBot="1">
      <c r="A13" s="5" t="s">
        <v>16</v>
      </c>
      <c r="B13" s="5">
        <v>104</v>
      </c>
      <c r="C13" s="5" t="s">
        <v>39</v>
      </c>
      <c r="D13" s="6" t="s">
        <v>61</v>
      </c>
      <c r="E13" s="5">
        <v>1000</v>
      </c>
      <c r="F13" s="5">
        <v>18</v>
      </c>
      <c r="G13" s="5">
        <v>7.86</v>
      </c>
      <c r="H13" s="80">
        <f>G13*1.06</f>
        <v>8.3316</v>
      </c>
      <c r="I13" s="97">
        <f t="shared" si="0"/>
        <v>8.873154</v>
      </c>
      <c r="J13" s="5">
        <v>366</v>
      </c>
      <c r="K13" s="139">
        <f>ROUND(F13*I13*J13,0)</f>
        <v>58456</v>
      </c>
    </row>
    <row r="14" spans="1:11" ht="13.5" thickBot="1">
      <c r="A14" s="5"/>
      <c r="B14" s="5"/>
      <c r="C14" s="5"/>
      <c r="D14" s="6"/>
      <c r="E14" s="5"/>
      <c r="F14" s="5"/>
      <c r="G14" s="5"/>
      <c r="H14" s="80"/>
      <c r="I14" s="97"/>
      <c r="J14" s="5"/>
      <c r="K14" s="139"/>
    </row>
    <row r="15" spans="1:11" s="9" customFormat="1" ht="13.5" thickBot="1">
      <c r="A15" s="13"/>
      <c r="B15" s="13"/>
      <c r="C15" s="207" t="s">
        <v>19</v>
      </c>
      <c r="D15" s="208"/>
      <c r="E15" s="209"/>
      <c r="F15" s="13"/>
      <c r="G15" s="13"/>
      <c r="H15" s="81"/>
      <c r="I15" s="97"/>
      <c r="J15" s="13"/>
      <c r="K15" s="139"/>
    </row>
    <row r="16" spans="1:11" ht="41.25" customHeight="1" thickBot="1">
      <c r="A16" s="5" t="s">
        <v>21</v>
      </c>
      <c r="B16" s="91">
        <v>104.6</v>
      </c>
      <c r="C16" s="91" t="s">
        <v>39</v>
      </c>
      <c r="D16" s="35" t="s">
        <v>59</v>
      </c>
      <c r="E16" s="91">
        <v>200</v>
      </c>
      <c r="F16" s="91">
        <v>18</v>
      </c>
      <c r="G16" s="91">
        <v>6.36</v>
      </c>
      <c r="H16" s="97">
        <f aca="true" t="shared" si="1" ref="H16:H23">G16*1.06</f>
        <v>6.741600000000001</v>
      </c>
      <c r="I16" s="97">
        <f t="shared" si="0"/>
        <v>7.179804000000001</v>
      </c>
      <c r="J16" s="91">
        <v>366</v>
      </c>
      <c r="K16" s="139">
        <f aca="true" t="shared" si="2" ref="K16:K26">ROUND(F16*I16*J16,0)</f>
        <v>47301</v>
      </c>
    </row>
    <row r="17" spans="1:11" ht="13.5" thickBot="1">
      <c r="A17" s="5" t="s">
        <v>40</v>
      </c>
      <c r="B17" s="5">
        <v>105</v>
      </c>
      <c r="C17" s="5" t="s">
        <v>39</v>
      </c>
      <c r="D17" s="35" t="s">
        <v>61</v>
      </c>
      <c r="E17" s="5">
        <v>1000</v>
      </c>
      <c r="F17" s="5">
        <v>18</v>
      </c>
      <c r="G17" s="5">
        <v>7.86</v>
      </c>
      <c r="H17" s="97">
        <f t="shared" si="1"/>
        <v>8.3316</v>
      </c>
      <c r="I17" s="97">
        <f t="shared" si="0"/>
        <v>8.873154</v>
      </c>
      <c r="J17" s="91">
        <v>366</v>
      </c>
      <c r="K17" s="139">
        <f t="shared" si="2"/>
        <v>58456</v>
      </c>
    </row>
    <row r="18" spans="1:11" ht="43.5" customHeight="1" thickBot="1">
      <c r="A18" s="79" t="s">
        <v>20</v>
      </c>
      <c r="B18" s="91">
        <v>100.1</v>
      </c>
      <c r="C18" s="91" t="s">
        <v>39</v>
      </c>
      <c r="D18" s="35" t="s">
        <v>59</v>
      </c>
      <c r="E18" s="91">
        <v>200</v>
      </c>
      <c r="F18" s="91">
        <v>18</v>
      </c>
      <c r="G18" s="91">
        <v>6.36</v>
      </c>
      <c r="H18" s="97">
        <f t="shared" si="1"/>
        <v>6.741600000000001</v>
      </c>
      <c r="I18" s="97">
        <f t="shared" si="0"/>
        <v>7.179804000000001</v>
      </c>
      <c r="J18" s="91">
        <v>366</v>
      </c>
      <c r="K18" s="139">
        <f t="shared" si="2"/>
        <v>47301</v>
      </c>
    </row>
    <row r="19" spans="1:11" ht="13.5" thickBot="1">
      <c r="A19" s="5"/>
      <c r="B19" s="5"/>
      <c r="C19" s="207" t="s">
        <v>27</v>
      </c>
      <c r="D19" s="208"/>
      <c r="E19" s="209"/>
      <c r="F19" s="5"/>
      <c r="G19" s="5"/>
      <c r="H19" s="80"/>
      <c r="I19" s="97"/>
      <c r="J19" s="5"/>
      <c r="K19" s="139"/>
    </row>
    <row r="20" spans="1:11" ht="41.25" customHeight="1" thickBot="1">
      <c r="A20" s="92" t="s">
        <v>28</v>
      </c>
      <c r="B20" s="91">
        <v>105.8</v>
      </c>
      <c r="C20" s="91" t="s">
        <v>39</v>
      </c>
      <c r="D20" s="6" t="s">
        <v>59</v>
      </c>
      <c r="E20" s="91">
        <v>200</v>
      </c>
      <c r="F20" s="91">
        <v>18</v>
      </c>
      <c r="G20" s="91">
        <v>6.36</v>
      </c>
      <c r="H20" s="97">
        <f t="shared" si="1"/>
        <v>6.741600000000001</v>
      </c>
      <c r="I20" s="97">
        <f t="shared" si="0"/>
        <v>7.179804000000001</v>
      </c>
      <c r="J20" s="91">
        <v>366</v>
      </c>
      <c r="K20" s="139">
        <f t="shared" si="2"/>
        <v>47301</v>
      </c>
    </row>
    <row r="21" spans="1:11" ht="42" customHeight="1" thickBot="1">
      <c r="A21" s="91" t="s">
        <v>33</v>
      </c>
      <c r="B21" s="91">
        <v>92.1</v>
      </c>
      <c r="C21" s="91" t="s">
        <v>39</v>
      </c>
      <c r="D21" s="6" t="s">
        <v>59</v>
      </c>
      <c r="E21" s="91">
        <v>200</v>
      </c>
      <c r="F21" s="91">
        <v>18</v>
      </c>
      <c r="G21" s="91">
        <v>6.36</v>
      </c>
      <c r="H21" s="97">
        <f t="shared" si="1"/>
        <v>6.741600000000001</v>
      </c>
      <c r="I21" s="97">
        <f t="shared" si="0"/>
        <v>7.179804000000001</v>
      </c>
      <c r="J21" s="91">
        <v>366</v>
      </c>
      <c r="K21" s="139">
        <f t="shared" si="2"/>
        <v>47301</v>
      </c>
    </row>
    <row r="22" spans="1:11" ht="13.5" thickBot="1">
      <c r="A22" s="224" t="s">
        <v>30</v>
      </c>
      <c r="B22" s="5">
        <v>103.4</v>
      </c>
      <c r="C22" s="5" t="s">
        <v>39</v>
      </c>
      <c r="D22" s="35" t="s">
        <v>61</v>
      </c>
      <c r="E22" s="5">
        <v>35</v>
      </c>
      <c r="F22" s="5">
        <v>18</v>
      </c>
      <c r="G22" s="5">
        <v>5.01</v>
      </c>
      <c r="H22" s="97">
        <f t="shared" si="1"/>
        <v>5.3106</v>
      </c>
      <c r="I22" s="97">
        <f t="shared" si="0"/>
        <v>5.6557889999999995</v>
      </c>
      <c r="J22" s="91">
        <v>366</v>
      </c>
      <c r="K22" s="139">
        <f t="shared" si="2"/>
        <v>37260</v>
      </c>
    </row>
    <row r="23" spans="1:11" ht="39" customHeight="1" thickBot="1">
      <c r="A23" s="225"/>
      <c r="B23" s="91">
        <v>106.5</v>
      </c>
      <c r="C23" s="79" t="s">
        <v>39</v>
      </c>
      <c r="D23" s="6" t="s">
        <v>59</v>
      </c>
      <c r="E23" s="91">
        <v>250</v>
      </c>
      <c r="F23" s="91">
        <v>18</v>
      </c>
      <c r="G23" s="91">
        <v>6.36</v>
      </c>
      <c r="H23" s="97">
        <f t="shared" si="1"/>
        <v>6.741600000000001</v>
      </c>
      <c r="I23" s="97">
        <f t="shared" si="0"/>
        <v>7.179804000000001</v>
      </c>
      <c r="J23" s="91">
        <v>366</v>
      </c>
      <c r="K23" s="139">
        <f t="shared" si="2"/>
        <v>47301</v>
      </c>
    </row>
    <row r="24" spans="1:11" ht="13.5" thickBot="1">
      <c r="A24" s="5"/>
      <c r="B24" s="96"/>
      <c r="C24" s="12"/>
      <c r="D24" s="12"/>
      <c r="E24" s="95"/>
      <c r="F24" s="5"/>
      <c r="G24" s="5"/>
      <c r="H24" s="80"/>
      <c r="I24" s="97"/>
      <c r="J24" s="5"/>
      <c r="K24" s="139"/>
    </row>
    <row r="25" spans="1:11" ht="13.5" thickBot="1">
      <c r="A25" s="5"/>
      <c r="B25" s="5"/>
      <c r="C25" s="221" t="s">
        <v>41</v>
      </c>
      <c r="D25" s="222"/>
      <c r="E25" s="223"/>
      <c r="F25" s="5"/>
      <c r="G25" s="5"/>
      <c r="H25" s="80"/>
      <c r="I25" s="97"/>
      <c r="J25" s="5"/>
      <c r="K25" s="139"/>
    </row>
    <row r="26" spans="1:11" ht="39" thickBot="1">
      <c r="A26" s="91" t="s">
        <v>11</v>
      </c>
      <c r="B26" s="91">
        <v>106.5</v>
      </c>
      <c r="C26" s="91" t="s">
        <v>39</v>
      </c>
      <c r="D26" s="6" t="s">
        <v>59</v>
      </c>
      <c r="E26" s="91">
        <v>1000</v>
      </c>
      <c r="F26" s="91">
        <v>18</v>
      </c>
      <c r="G26" s="91">
        <v>7.86</v>
      </c>
      <c r="H26" s="97">
        <f>G26*1.06</f>
        <v>8.3316</v>
      </c>
      <c r="I26" s="97">
        <f t="shared" si="0"/>
        <v>8.873154</v>
      </c>
      <c r="J26" s="91">
        <v>366</v>
      </c>
      <c r="K26" s="139">
        <f t="shared" si="2"/>
        <v>58456</v>
      </c>
    </row>
    <row r="27" spans="1:11" ht="12.75" customHeight="1" thickBot="1">
      <c r="A27" s="84" t="s">
        <v>60</v>
      </c>
      <c r="B27" s="1"/>
      <c r="C27" s="1"/>
      <c r="D27" s="1"/>
      <c r="E27" s="1"/>
      <c r="F27" s="1"/>
      <c r="G27" s="1"/>
      <c r="H27" s="82"/>
      <c r="I27" s="82"/>
      <c r="J27" s="82"/>
      <c r="K27" s="138">
        <f>SUM(K10:K26)</f>
        <v>543735</v>
      </c>
    </row>
    <row r="28" spans="1:11" ht="12.75" customHeight="1">
      <c r="A28" s="88"/>
      <c r="B28" s="76"/>
      <c r="C28" s="76"/>
      <c r="D28" s="76"/>
      <c r="E28" s="76"/>
      <c r="F28" s="76"/>
      <c r="G28" s="76"/>
      <c r="H28" s="140"/>
      <c r="I28" s="140"/>
      <c r="J28" s="140"/>
      <c r="K28" s="141"/>
    </row>
    <row r="29" spans="1:11" ht="12.75" customHeight="1">
      <c r="A29" s="88"/>
      <c r="B29" s="76"/>
      <c r="C29" s="76"/>
      <c r="D29" s="76"/>
      <c r="E29" s="76"/>
      <c r="F29" s="76"/>
      <c r="G29" s="76"/>
      <c r="H29" s="140"/>
      <c r="I29" s="140"/>
      <c r="J29" s="140"/>
      <c r="K29" s="141"/>
    </row>
    <row r="30" spans="1:11" ht="12.75">
      <c r="A30" s="54" t="s">
        <v>36</v>
      </c>
      <c r="B30" s="148"/>
      <c r="C30" s="148"/>
      <c r="D30" s="149" t="s">
        <v>66</v>
      </c>
      <c r="F30" s="54" t="s">
        <v>65</v>
      </c>
      <c r="G30" s="54"/>
      <c r="H30" s="137"/>
      <c r="I30" s="137"/>
      <c r="J30" s="137"/>
      <c r="K30" s="34" t="s">
        <v>84</v>
      </c>
    </row>
    <row r="31" ht="18" customHeight="1">
      <c r="D31"/>
    </row>
    <row r="32" spans="1:4" ht="22.5" customHeight="1">
      <c r="A32" s="54"/>
      <c r="B32" s="76"/>
      <c r="C32" s="76"/>
      <c r="D32" s="34"/>
    </row>
  </sheetData>
  <sheetProtection/>
  <mergeCells count="9">
    <mergeCell ref="A2:K2"/>
    <mergeCell ref="B3:E3"/>
    <mergeCell ref="C9:E9"/>
    <mergeCell ref="C15:E15"/>
    <mergeCell ref="C7:E7"/>
    <mergeCell ref="C25:E25"/>
    <mergeCell ref="A10:A11"/>
    <mergeCell ref="A22:A23"/>
    <mergeCell ref="C19:E19"/>
  </mergeCells>
  <printOptions/>
  <pageMargins left="0.67" right="0.42" top="0.5" bottom="0.37" header="0.31" footer="0.27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6.140625" style="0" customWidth="1"/>
    <col min="2" max="2" width="24.7109375" style="0" customWidth="1"/>
    <col min="3" max="3" width="14.140625" style="0" customWidth="1"/>
    <col min="4" max="4" width="39.140625" style="0" customWidth="1"/>
    <col min="5" max="5" width="10.8515625" style="0" customWidth="1"/>
    <col min="6" max="6" width="3.57421875" style="0" customWidth="1"/>
  </cols>
  <sheetData>
    <row r="1" spans="3:6" ht="15.75">
      <c r="C1" s="28"/>
      <c r="D1" s="28"/>
      <c r="E1" s="156" t="s">
        <v>111</v>
      </c>
      <c r="F1" s="191"/>
    </row>
    <row r="2" spans="3:7" ht="15.75">
      <c r="C2" s="28"/>
      <c r="D2" s="192" t="s">
        <v>105</v>
      </c>
      <c r="E2" s="28"/>
      <c r="F2" s="190"/>
      <c r="G2" s="190"/>
    </row>
    <row r="3" spans="3:6" ht="15.75">
      <c r="C3" s="28"/>
      <c r="D3" s="28"/>
      <c r="E3" s="156" t="s">
        <v>109</v>
      </c>
      <c r="F3" s="185"/>
    </row>
    <row r="4" spans="3:5" ht="15.75">
      <c r="C4" s="28"/>
      <c r="D4" s="28"/>
      <c r="E4" s="156" t="s">
        <v>110</v>
      </c>
    </row>
    <row r="5" spans="3:5" ht="15.75">
      <c r="C5" s="28"/>
      <c r="D5" s="28"/>
      <c r="E5" s="156" t="s">
        <v>101</v>
      </c>
    </row>
    <row r="6" spans="3:5" ht="15">
      <c r="C6" s="28"/>
      <c r="D6" s="28"/>
      <c r="E6" s="28"/>
    </row>
    <row r="7" spans="3:5" ht="15.75">
      <c r="C7" s="107"/>
      <c r="D7" s="28"/>
      <c r="E7" s="156" t="s">
        <v>106</v>
      </c>
    </row>
    <row r="8" spans="3:5" ht="15.75">
      <c r="C8" s="227" t="s">
        <v>105</v>
      </c>
      <c r="D8" s="228"/>
      <c r="E8" s="228"/>
    </row>
    <row r="9" spans="3:5" ht="15.75">
      <c r="C9" s="28"/>
      <c r="D9" s="156"/>
      <c r="E9" s="156" t="s">
        <v>101</v>
      </c>
    </row>
    <row r="11" spans="1:5" ht="16.5">
      <c r="A11" s="155"/>
      <c r="B11" s="229" t="s">
        <v>85</v>
      </c>
      <c r="C11" s="229"/>
      <c r="D11" s="229"/>
      <c r="E11" s="229"/>
    </row>
    <row r="12" spans="1:5" ht="16.5">
      <c r="A12" s="157"/>
      <c r="B12" s="230" t="s">
        <v>86</v>
      </c>
      <c r="C12" s="230"/>
      <c r="D12" s="230"/>
      <c r="E12" s="230"/>
    </row>
    <row r="13" spans="1:5" ht="16.5">
      <c r="A13" s="28"/>
      <c r="B13" s="229" t="s">
        <v>87</v>
      </c>
      <c r="C13" s="229"/>
      <c r="D13" s="229"/>
      <c r="E13" s="229"/>
    </row>
    <row r="14" spans="1:5" ht="16.5">
      <c r="A14" s="28"/>
      <c r="B14" s="229" t="s">
        <v>88</v>
      </c>
      <c r="C14" s="229"/>
      <c r="D14" s="229"/>
      <c r="E14" s="229"/>
    </row>
    <row r="15" spans="1:5" ht="16.5">
      <c r="A15" s="28"/>
      <c r="B15" s="229" t="s">
        <v>89</v>
      </c>
      <c r="C15" s="229"/>
      <c r="D15" s="229"/>
      <c r="E15" s="229"/>
    </row>
    <row r="16" spans="1:5" ht="16.5">
      <c r="A16" s="28"/>
      <c r="B16" s="229" t="s">
        <v>90</v>
      </c>
      <c r="C16" s="229"/>
      <c r="D16" s="229"/>
      <c r="E16" s="229"/>
    </row>
    <row r="17" spans="1:5" ht="16.5">
      <c r="A17" s="28"/>
      <c r="B17" s="229" t="s">
        <v>112</v>
      </c>
      <c r="C17" s="229"/>
      <c r="D17" s="229"/>
      <c r="E17" s="229"/>
    </row>
    <row r="18" spans="1:5" ht="16.5">
      <c r="A18" s="28"/>
      <c r="B18" s="229" t="s">
        <v>102</v>
      </c>
      <c r="C18" s="229"/>
      <c r="D18" s="229"/>
      <c r="E18" s="229"/>
    </row>
    <row r="19" spans="1:5" ht="15" customHeight="1" thickBot="1">
      <c r="A19" s="155"/>
      <c r="B19" s="107"/>
      <c r="C19" s="107"/>
      <c r="D19" s="107"/>
      <c r="E19" s="156"/>
    </row>
    <row r="20" spans="1:5" s="184" customFormat="1" ht="94.5">
      <c r="A20" s="186" t="s">
        <v>69</v>
      </c>
      <c r="B20" s="187" t="s">
        <v>91</v>
      </c>
      <c r="C20" s="188" t="s">
        <v>92</v>
      </c>
      <c r="D20" s="188" t="s">
        <v>93</v>
      </c>
      <c r="E20" s="189" t="s">
        <v>104</v>
      </c>
    </row>
    <row r="21" spans="1:5" ht="12" customHeight="1" thickBot="1">
      <c r="A21" s="158"/>
      <c r="B21" s="159"/>
      <c r="C21" s="159"/>
      <c r="D21" s="159"/>
      <c r="E21" s="160"/>
    </row>
    <row r="22" spans="1:5" ht="30.75" customHeight="1" thickBot="1">
      <c r="A22" s="161">
        <v>1</v>
      </c>
      <c r="B22" s="226" t="s">
        <v>103</v>
      </c>
      <c r="C22" s="226"/>
      <c r="D22" s="226"/>
      <c r="E22" s="181">
        <f>E24+E25+E26+E27</f>
        <v>2924727</v>
      </c>
    </row>
    <row r="23" spans="1:5" ht="15.75">
      <c r="A23" s="162"/>
      <c r="B23" s="163" t="s">
        <v>94</v>
      </c>
      <c r="C23" s="163"/>
      <c r="D23" s="163"/>
      <c r="E23" s="164"/>
    </row>
    <row r="24" spans="1:5" ht="36" customHeight="1">
      <c r="A24" s="162"/>
      <c r="B24" s="163" t="s">
        <v>95</v>
      </c>
      <c r="C24" s="163"/>
      <c r="D24" s="163"/>
      <c r="E24" s="182">
        <f>33220+82499</f>
        <v>115719</v>
      </c>
    </row>
    <row r="25" spans="1:5" ht="47.25">
      <c r="A25" s="165"/>
      <c r="B25" s="166" t="s">
        <v>96</v>
      </c>
      <c r="C25" s="167"/>
      <c r="D25" s="166"/>
      <c r="E25" s="168">
        <v>848059</v>
      </c>
    </row>
    <row r="26" spans="1:5" ht="15.75">
      <c r="A26" s="165"/>
      <c r="B26" s="169" t="s">
        <v>97</v>
      </c>
      <c r="C26" s="167"/>
      <c r="D26" s="166"/>
      <c r="E26" s="168">
        <v>1878914</v>
      </c>
    </row>
    <row r="27" spans="1:5" ht="18.75" customHeight="1" thickBot="1">
      <c r="A27" s="158"/>
      <c r="B27" s="170" t="s">
        <v>98</v>
      </c>
      <c r="C27" s="171"/>
      <c r="D27" s="172"/>
      <c r="E27" s="183">
        <v>82035</v>
      </c>
    </row>
    <row r="28" spans="1:5" ht="16.5" thickBot="1">
      <c r="A28" s="161">
        <v>2</v>
      </c>
      <c r="B28" s="226" t="s">
        <v>99</v>
      </c>
      <c r="C28" s="226"/>
      <c r="D28" s="226"/>
      <c r="E28" s="173">
        <f>E30+E31+E32</f>
        <v>5157772</v>
      </c>
    </row>
    <row r="29" spans="1:5" ht="15.75">
      <c r="A29" s="162"/>
      <c r="B29" s="163" t="s">
        <v>94</v>
      </c>
      <c r="C29" s="163"/>
      <c r="D29" s="163"/>
      <c r="E29" s="164"/>
    </row>
    <row r="30" spans="1:5" ht="126">
      <c r="A30" s="165"/>
      <c r="B30" s="166" t="s">
        <v>95</v>
      </c>
      <c r="C30" s="174">
        <v>54</v>
      </c>
      <c r="D30" s="166" t="s">
        <v>108</v>
      </c>
      <c r="E30" s="175">
        <v>1049299</v>
      </c>
    </row>
    <row r="31" spans="1:5" ht="110.25">
      <c r="A31" s="165"/>
      <c r="B31" s="169" t="s">
        <v>97</v>
      </c>
      <c r="C31" s="167">
        <v>41</v>
      </c>
      <c r="D31" s="166" t="s">
        <v>107</v>
      </c>
      <c r="E31" s="168">
        <v>2315357</v>
      </c>
    </row>
    <row r="32" spans="1:5" ht="63.75" thickBot="1">
      <c r="A32" s="165"/>
      <c r="B32" s="166" t="s">
        <v>96</v>
      </c>
      <c r="C32" s="167">
        <v>13</v>
      </c>
      <c r="D32" s="166" t="s">
        <v>100</v>
      </c>
      <c r="E32" s="168">
        <v>1793116</v>
      </c>
    </row>
    <row r="33" spans="1:5" ht="18.75" customHeight="1" thickBot="1">
      <c r="A33" s="176"/>
      <c r="B33" s="177" t="s">
        <v>71</v>
      </c>
      <c r="C33" s="177"/>
      <c r="D33" s="177"/>
      <c r="E33" s="173">
        <f>E22+E28</f>
        <v>8082499</v>
      </c>
    </row>
    <row r="34" spans="1:5" ht="12.75">
      <c r="A34" s="94"/>
      <c r="B34" s="94"/>
      <c r="C34" s="94"/>
      <c r="D34" s="94"/>
      <c r="E34" s="94"/>
    </row>
    <row r="35" spans="1:5" ht="15.75">
      <c r="A35" s="94"/>
      <c r="B35" s="178"/>
      <c r="C35" s="178"/>
      <c r="D35" s="178"/>
      <c r="E35" s="94"/>
    </row>
    <row r="36" spans="1:5" ht="15">
      <c r="A36" s="94"/>
      <c r="B36" s="231"/>
      <c r="C36" s="231"/>
      <c r="D36" s="231"/>
      <c r="E36" s="179"/>
    </row>
    <row r="37" ht="12.75">
      <c r="B37" s="180"/>
    </row>
  </sheetData>
  <sheetProtection/>
  <mergeCells count="12">
    <mergeCell ref="B36:D36"/>
    <mergeCell ref="B15:E15"/>
    <mergeCell ref="B16:E16"/>
    <mergeCell ref="B17:E17"/>
    <mergeCell ref="B18:E18"/>
    <mergeCell ref="B22:D22"/>
    <mergeCell ref="B28:D28"/>
    <mergeCell ref="C8:E8"/>
    <mergeCell ref="B11:E11"/>
    <mergeCell ref="B12:E12"/>
    <mergeCell ref="B13:E13"/>
    <mergeCell ref="B14:E14"/>
  </mergeCells>
  <printOptions horizontalCentered="1"/>
  <pageMargins left="1.1811023622047245" right="0.3937007874015748" top="0.7874015748031497" bottom="0.3937007874015748" header="0" footer="0"/>
  <pageSetup firstPageNumber="303" useFirstPageNumber="1" fitToHeight="1" fitToWidth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2020-04-06T08:02:30Z</cp:lastPrinted>
  <dcterms:created xsi:type="dcterms:W3CDTF">1996-10-08T23:32:33Z</dcterms:created>
  <dcterms:modified xsi:type="dcterms:W3CDTF">2020-04-07T08:38:04Z</dcterms:modified>
  <cp:category/>
  <cp:version/>
  <cp:contentType/>
  <cp:contentStatus/>
</cp:coreProperties>
</file>