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00" activeTab="0"/>
  </bookViews>
  <sheets>
    <sheet name="Приложение № 2 (118)" sheetId="1" r:id="rId1"/>
  </sheets>
  <definedNames>
    <definedName name="_xlnm.Print_Area" localSheetId="0">'Приложение № 2 (118)'!$A$1:$E$36</definedName>
  </definedNames>
  <calcPr fullCalcOnLoad="1"/>
</workbook>
</file>

<file path=xl/sharedStrings.xml><?xml version="1.0" encoding="utf-8"?>
<sst xmlns="http://schemas.openxmlformats.org/spreadsheetml/2006/main" count="61" uniqueCount="61">
  <si>
    <t xml:space="preserve">  "О республиканском бюджете на 2021 год"</t>
  </si>
  <si>
    <t>№ п/п</t>
  </si>
  <si>
    <t xml:space="preserve">% к предельным расходам  </t>
  </si>
  <si>
    <t>Наименование показателя</t>
  </si>
  <si>
    <t>1.</t>
  </si>
  <si>
    <t>1.1.</t>
  </si>
  <si>
    <t>1.2.</t>
  </si>
  <si>
    <t>2.</t>
  </si>
  <si>
    <t>3.</t>
  </si>
  <si>
    <t>3.1.</t>
  </si>
  <si>
    <t>3.2.</t>
  </si>
  <si>
    <t>3.2.1.</t>
  </si>
  <si>
    <t>4.</t>
  </si>
  <si>
    <t>5.</t>
  </si>
  <si>
    <t>6.</t>
  </si>
  <si>
    <t>2.1.</t>
  </si>
  <si>
    <t>имеющие целевое назначение</t>
  </si>
  <si>
    <t>не имеющие целевого назначения</t>
  </si>
  <si>
    <t>за счет доходов, имеющих целевое назначение</t>
  </si>
  <si>
    <t>за счет доходов, не имеющих целевого назначения, из них:</t>
  </si>
  <si>
    <t>Дефицит</t>
  </si>
  <si>
    <t>% к расходам, подлежащим финансированию</t>
  </si>
  <si>
    <t>Предельный дефицит</t>
  </si>
  <si>
    <t>Доходы</t>
  </si>
  <si>
    <t>Расходы, подлежащие финансированию</t>
  </si>
  <si>
    <t>Предельные расходы, из них:</t>
  </si>
  <si>
    <t>на оплату коммунальных услуг, возмещение льгот по коммунальным услугам, услугам жилищного фонда и связи, покрытие убытков субъектов естественных монополий, связанных с установлением предельных тарифов на уровне, не обеспечивающем хозяйствующим субъектам покрытие экономически обоснованных затрат и получение обоснованной нормы прибыли (подлежащие финансированию)</t>
  </si>
  <si>
    <t>Приложение № 2</t>
  </si>
  <si>
    <t>по кредитам (займам)</t>
  </si>
  <si>
    <t>6.1.</t>
  </si>
  <si>
    <t>6.2.</t>
  </si>
  <si>
    <t xml:space="preserve"> к Закону Приднестровской Молдавкой Республики</t>
  </si>
  <si>
    <t>Источники покрытия предельного дефицита - задолженность:</t>
  </si>
  <si>
    <t>на оплату коммунальных услуг, возмещение льгот по коммунальным услугам,   услугам жилищного фонда и связи, покрытие убытков субъектов естественных монополий, связанных с установлением предельных тарифов на уровне, не обеспечивающем хозяйствующим субъектам покрытие экономически обоснованных затрат и получение обоснованной нормы прибыли (рентабельности) в регулируемой деятельности (полная расчетная потребность, исходя из планируемого объема потребления соответствующих коммунальных услуг, возмещения соответствующих льгот и межтарифной разницы)</t>
  </si>
  <si>
    <t>перед юридическими лицами - резидентами</t>
  </si>
  <si>
    <t>задолженность:</t>
  </si>
  <si>
    <t>остатки на начало года:</t>
  </si>
  <si>
    <t>имеющие целевое назначение, в т. ч.</t>
  </si>
  <si>
    <t>Основные характеристики республиканского бюджета на 2021 год</t>
  </si>
  <si>
    <t>средства целевых бюджетных фондов, направленных  согласно Закону Приднестровской Молдавской Республики "О республиканском бюджете  на 2020 год" на мероприятия, связанные с реализацией комплекса мер по борьбе с распространением и по лечению на территории Приднестровской Молдавской Республики коронавирусной инфекции, вызванной новым типом вируса COVID-19, мер государственной поддержки в связи с введением чрезвычайного положения в 2020 году, и ликвидацию последствий стихийных бедствий</t>
  </si>
  <si>
    <t>средства, направленные в соответствии со статьей  5 (секретно)  Закона Приднестровской Молдавской Республики "О республиканском бюджете  на 2020 год"</t>
  </si>
  <si>
    <t>6.1.1.</t>
  </si>
  <si>
    <t>6.1.2.</t>
  </si>
  <si>
    <t>6.2.1.</t>
  </si>
  <si>
    <t>6.2.2.</t>
  </si>
  <si>
    <t>6.2.2.1.</t>
  </si>
  <si>
    <t>6.2.2.2.</t>
  </si>
  <si>
    <t>6.2.2.3.</t>
  </si>
  <si>
    <t>6.2.2.4.</t>
  </si>
  <si>
    <t>средства безвозмездной  помощи, поступившей в 2020 г. на мероприятия, связанные с реализацией комплекса мер по борьбе с распространением и по лечению на территории Приднестровской Молдавской Республики коронавирусной инфекции, вызванной новым типом вируса COVID-19</t>
  </si>
  <si>
    <t>средства Дорожного фонда</t>
  </si>
  <si>
    <t xml:space="preserve">средства Фонда  капитальных вложений </t>
  </si>
  <si>
    <t>средства Фонда по обеспечению государственных гарантий по расчетам с гражданами, имеющими право на земельную долю (пай), и иными работниками сельскохозяйственных предприятий</t>
  </si>
  <si>
    <t>6.2.2.5.</t>
  </si>
  <si>
    <t>6.2.2.6.</t>
  </si>
  <si>
    <t>6.2.2.7.</t>
  </si>
  <si>
    <t>средства Республиканского экологического фонда</t>
  </si>
  <si>
    <t>не имеющие целевого назначения (на счетах республиканского бюджета)</t>
  </si>
  <si>
    <t xml:space="preserve">действующая редакция </t>
  </si>
  <si>
    <t xml:space="preserve">предлагаемая редакция </t>
  </si>
  <si>
    <t>отклонения</t>
  </si>
</sst>
</file>

<file path=xl/styles.xml><?xml version="1.0" encoding="utf-8"?>
<styleSheet xmlns="http://schemas.openxmlformats.org/spreadsheetml/2006/main">
  <numFmts count="52">
    <numFmt numFmtId="5" formatCode="#,##0\ &quot;L&quot;;\-#,##0\ &quot;L&quot;"/>
    <numFmt numFmtId="6" formatCode="#,##0\ &quot;L&quot;;[Red]\-#,##0\ &quot;L&quot;"/>
    <numFmt numFmtId="7" formatCode="#,##0.00\ &quot;L&quot;;\-#,##0.00\ &quot;L&quot;"/>
    <numFmt numFmtId="8" formatCode="#,##0.00\ &quot;L&quot;;[Red]\-#,##0.00\ &quot;L&quot;"/>
    <numFmt numFmtId="42" formatCode="_-* #,##0\ &quot;L&quot;_-;\-* #,##0\ &quot;L&quot;_-;_-* &quot;-&quot;\ &quot;L&quot;_-;_-@_-"/>
    <numFmt numFmtId="41" formatCode="_-* #,##0\ _L_-;\-* #,##0\ _L_-;_-* &quot;-&quot;\ _L_-;_-@_-"/>
    <numFmt numFmtId="44" formatCode="_-* #,##0.00\ &quot;L&quot;_-;\-* #,##0.00\ &quot;L&quot;_-;_-* &quot;-&quot;??\ &quot;L&quot;_-;_-@_-"/>
    <numFmt numFmtId="43" formatCode="_-* #,##0.00\ _L_-;\-* #,##0.00\ _L_-;_-* &quot;-&quot;??\ _L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_-;\-* #,##0_-;_-* &quot;-&quot;_-;_-@_-"/>
    <numFmt numFmtId="181" formatCode="_-* #,##0.00_-;\-* #,##0.00_-;_-* &quot;-&quot;??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_(* #,##0_);_(* \(#,##0\);_(* &quot;-&quot;??_);_(@_)"/>
    <numFmt numFmtId="201" formatCode="_(* #,##0.0_);_(* \(#,##0.0\);_(* &quot;-&quot;??_);_(@_)"/>
    <numFmt numFmtId="202" formatCode="_-* #,##0.0_р_._-;\-* #,##0.0_р_._-;_-* &quot;-&quot;?_р_._-;_-@_-"/>
    <numFmt numFmtId="203" formatCode="#,##0.0_р_.;[Red]\-#,##0.0_р_."/>
    <numFmt numFmtId="204" formatCode="#,##0_ ;[Red]\-#,##0\ "/>
    <numFmt numFmtId="205" formatCode="#,###"/>
    <numFmt numFmtId="206" formatCode="_-* #,##0.0\ _₽_-;\-* #,##0.0\ _₽_-;_-* &quot;-&quot;?\ _₽_-;_-@_-"/>
    <numFmt numFmtId="207" formatCode="#,##0.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4" fontId="3" fillId="0" borderId="0" xfId="0" applyNumberFormat="1" applyFont="1" applyAlignment="1">
      <alignment wrapText="1"/>
    </xf>
    <xf numFmtId="4" fontId="3" fillId="0" borderId="0" xfId="0" applyNumberFormat="1" applyFont="1" applyFill="1" applyAlignment="1">
      <alignment horizontal="right" wrapText="1"/>
    </xf>
    <xf numFmtId="4" fontId="3" fillId="0" borderId="0" xfId="0" applyNumberFormat="1" applyFont="1" applyAlignment="1">
      <alignment vertical="center" wrapText="1"/>
    </xf>
    <xf numFmtId="4" fontId="4" fillId="0" borderId="0" xfId="0" applyNumberFormat="1" applyFont="1" applyAlignment="1">
      <alignment wrapText="1"/>
    </xf>
    <xf numFmtId="3" fontId="5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 vertical="center" wrapText="1"/>
    </xf>
    <xf numFmtId="3" fontId="40" fillId="0" borderId="0" xfId="0" applyNumberFormat="1" applyFont="1" applyAlignment="1">
      <alignment/>
    </xf>
    <xf numFmtId="4" fontId="4" fillId="0" borderId="0" xfId="0" applyNumberFormat="1" applyFont="1" applyAlignment="1">
      <alignment vertical="center" wrapText="1"/>
    </xf>
    <xf numFmtId="3" fontId="4" fillId="0" borderId="11" xfId="0" applyNumberFormat="1" applyFont="1" applyBorder="1" applyAlignment="1">
      <alignment horizontal="right" vertical="center" wrapText="1"/>
    </xf>
    <xf numFmtId="3" fontId="3" fillId="0" borderId="12" xfId="0" applyNumberFormat="1" applyFont="1" applyFill="1" applyBorder="1" applyAlignment="1">
      <alignment horizontal="center" vertical="center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14" xfId="0" applyNumberFormat="1" applyFont="1" applyBorder="1" applyAlignment="1">
      <alignment vertical="center" wrapText="1"/>
    </xf>
    <xf numFmtId="4" fontId="4" fillId="0" borderId="0" xfId="0" applyNumberFormat="1" applyFont="1" applyBorder="1" applyAlignment="1">
      <alignment horizontal="center" wrapText="1"/>
    </xf>
    <xf numFmtId="3" fontId="3" fillId="0" borderId="0" xfId="0" applyNumberFormat="1" applyFont="1" applyAlignment="1">
      <alignment wrapText="1"/>
    </xf>
    <xf numFmtId="3" fontId="4" fillId="0" borderId="15" xfId="0" applyNumberFormat="1" applyFont="1" applyBorder="1" applyAlignment="1">
      <alignment horizontal="right" vertical="center" wrapText="1"/>
    </xf>
    <xf numFmtId="3" fontId="3" fillId="0" borderId="16" xfId="0" applyNumberFormat="1" applyFont="1" applyBorder="1" applyAlignment="1">
      <alignment vertical="center" wrapText="1"/>
    </xf>
    <xf numFmtId="3" fontId="3" fillId="0" borderId="17" xfId="0" applyNumberFormat="1" applyFont="1" applyBorder="1" applyAlignment="1">
      <alignment horizontal="right" vertical="center" wrapText="1"/>
    </xf>
    <xf numFmtId="207" fontId="3" fillId="0" borderId="17" xfId="0" applyNumberFormat="1" applyFont="1" applyBorder="1" applyAlignment="1">
      <alignment horizontal="right" vertical="center" wrapText="1"/>
    </xf>
    <xf numFmtId="49" fontId="3" fillId="0" borderId="12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right" wrapText="1"/>
    </xf>
    <xf numFmtId="3" fontId="4" fillId="0" borderId="18" xfId="0" applyNumberFormat="1" applyFont="1" applyFill="1" applyBorder="1" applyAlignment="1">
      <alignment horizontal="center" vertical="center"/>
    </xf>
    <xf numFmtId="3" fontId="4" fillId="0" borderId="19" xfId="0" applyNumberFormat="1" applyFont="1" applyBorder="1" applyAlignment="1">
      <alignment vertical="center" wrapText="1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20" xfId="0" applyNumberFormat="1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vertical="center" wrapText="1"/>
    </xf>
    <xf numFmtId="49" fontId="3" fillId="0" borderId="21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vertical="center" wrapText="1"/>
    </xf>
    <xf numFmtId="3" fontId="3" fillId="0" borderId="23" xfId="0" applyNumberFormat="1" applyFont="1" applyBorder="1" applyAlignment="1">
      <alignment wrapText="1"/>
    </xf>
    <xf numFmtId="0" fontId="3" fillId="33" borderId="0" xfId="0" applyFont="1" applyFill="1" applyAlignment="1">
      <alignment wrapText="1"/>
    </xf>
    <xf numFmtId="49" fontId="4" fillId="0" borderId="24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 wrapText="1"/>
    </xf>
    <xf numFmtId="3" fontId="4" fillId="0" borderId="19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wrapText="1"/>
    </xf>
    <xf numFmtId="0" fontId="3" fillId="33" borderId="0" xfId="0" applyFont="1" applyFill="1" applyAlignment="1">
      <alignment horizontal="right" wrapText="1"/>
    </xf>
    <xf numFmtId="4" fontId="4" fillId="0" borderId="0" xfId="0" applyNumberFormat="1" applyFont="1" applyAlignment="1">
      <alignment horizontal="center" wrapText="1"/>
    </xf>
    <xf numFmtId="4" fontId="3" fillId="0" borderId="0" xfId="0" applyNumberFormat="1" applyFont="1" applyFill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tabSelected="1" view="pageBreakPreview" zoomScale="80" zoomScaleNormal="80" zoomScaleSheetLayoutView="80" zoomScalePageLayoutView="0" workbookViewId="0" topLeftCell="A1">
      <pane xSplit="3" ySplit="9" topLeftCell="D10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1" sqref="A1:E36"/>
    </sheetView>
  </sheetViews>
  <sheetFormatPr defaultColWidth="9.140625" defaultRowHeight="12.75"/>
  <cols>
    <col min="1" max="1" width="7.8515625" style="8" bestFit="1" customWidth="1"/>
    <col min="2" max="2" width="91.7109375" style="6" customWidth="1"/>
    <col min="3" max="5" width="18.140625" style="1" bestFit="1" customWidth="1"/>
    <col min="6" max="6" width="9.140625" style="1" customWidth="1"/>
    <col min="7" max="7" width="15.421875" style="1" bestFit="1" customWidth="1"/>
    <col min="8" max="16384" width="9.140625" style="1" customWidth="1"/>
  </cols>
  <sheetData>
    <row r="1" spans="4:5" ht="15.75">
      <c r="D1" s="6"/>
      <c r="E1" s="2" t="s">
        <v>27</v>
      </c>
    </row>
    <row r="2" spans="3:5" ht="15.75" customHeight="1">
      <c r="C2" s="40" t="s">
        <v>31</v>
      </c>
      <c r="D2" s="40"/>
      <c r="E2" s="40"/>
    </row>
    <row r="3" spans="3:5" ht="15.75" customHeight="1">
      <c r="C3" s="43" t="s">
        <v>0</v>
      </c>
      <c r="D3" s="43"/>
      <c r="E3" s="43"/>
    </row>
    <row r="4" spans="2:5" ht="15.75">
      <c r="B4" s="41"/>
      <c r="C4" s="41"/>
      <c r="D4" s="34"/>
      <c r="E4" s="34"/>
    </row>
    <row r="5" spans="2:5" ht="15.75">
      <c r="B5" s="41"/>
      <c r="C5" s="41"/>
      <c r="D5" s="34"/>
      <c r="E5" s="34"/>
    </row>
    <row r="6" ht="15.75">
      <c r="A6" s="5"/>
    </row>
    <row r="7" spans="1:5" ht="15.75">
      <c r="A7" s="42" t="s">
        <v>38</v>
      </c>
      <c r="B7" s="42"/>
      <c r="C7" s="42"/>
      <c r="D7" s="16"/>
      <c r="E7" s="16"/>
    </row>
    <row r="8" spans="1:5" ht="16.5" thickBot="1">
      <c r="A8" s="15"/>
      <c r="B8" s="15"/>
      <c r="C8" s="15"/>
      <c r="D8" s="15"/>
      <c r="E8" s="15"/>
    </row>
    <row r="9" spans="1:5" ht="32.25" thickBot="1">
      <c r="A9" s="23" t="s">
        <v>1</v>
      </c>
      <c r="B9" s="38" t="s">
        <v>3</v>
      </c>
      <c r="C9" s="38" t="s">
        <v>58</v>
      </c>
      <c r="D9" s="38" t="s">
        <v>59</v>
      </c>
      <c r="E9" s="39" t="s">
        <v>60</v>
      </c>
    </row>
    <row r="10" spans="1:5" s="9" customFormat="1" ht="16.5" thickBot="1">
      <c r="A10" s="23" t="s">
        <v>4</v>
      </c>
      <c r="B10" s="24" t="s">
        <v>23</v>
      </c>
      <c r="C10" s="17">
        <f>SUM(C11:C12)</f>
        <v>1930901832</v>
      </c>
      <c r="D10" s="17">
        <f>SUM(D11:D12)</f>
        <v>1933689934</v>
      </c>
      <c r="E10" s="17">
        <f>D10-C10</f>
        <v>2788102</v>
      </c>
    </row>
    <row r="11" spans="1:5" s="3" customFormat="1" ht="16.5" thickBot="1">
      <c r="A11" s="11" t="s">
        <v>5</v>
      </c>
      <c r="B11" s="7" t="s">
        <v>16</v>
      </c>
      <c r="C11" s="12">
        <f>696877948+4799749+10327977</f>
        <v>712005674</v>
      </c>
      <c r="D11" s="12">
        <f>696877948+4799749+10327977</f>
        <v>712005674</v>
      </c>
      <c r="E11" s="17">
        <f aca="true" t="shared" si="0" ref="E11:E36">D11-C11</f>
        <v>0</v>
      </c>
    </row>
    <row r="12" spans="1:5" s="9" customFormat="1" ht="16.5" thickBot="1">
      <c r="A12" s="13" t="s">
        <v>6</v>
      </c>
      <c r="B12" s="14" t="s">
        <v>17</v>
      </c>
      <c r="C12" s="19">
        <f>1234023884-4799749-10327977</f>
        <v>1218896158</v>
      </c>
      <c r="D12" s="19">
        <f>1234023884-4799749-10327977+2788102</f>
        <v>1221684260</v>
      </c>
      <c r="E12" s="17">
        <f t="shared" si="0"/>
        <v>2788102</v>
      </c>
    </row>
    <row r="13" spans="1:5" s="9" customFormat="1" ht="16.5" thickBot="1">
      <c r="A13" s="23" t="s">
        <v>7</v>
      </c>
      <c r="B13" s="24" t="s">
        <v>25</v>
      </c>
      <c r="C13" s="17">
        <f>SUM(C15+C26)</f>
        <v>4216884269</v>
      </c>
      <c r="D13" s="17">
        <f>SUM(D15+D26)</f>
        <v>4233339904</v>
      </c>
      <c r="E13" s="17">
        <f t="shared" si="0"/>
        <v>16455635</v>
      </c>
    </row>
    <row r="14" spans="1:5" s="3" customFormat="1" ht="111" thickBot="1">
      <c r="A14" s="13" t="s">
        <v>15</v>
      </c>
      <c r="B14" s="14" t="s">
        <v>33</v>
      </c>
      <c r="C14" s="19">
        <f>412076384+1759</f>
        <v>412078143</v>
      </c>
      <c r="D14" s="19">
        <f>412076384+1759</f>
        <v>412078143</v>
      </c>
      <c r="E14" s="17">
        <f t="shared" si="0"/>
        <v>0</v>
      </c>
    </row>
    <row r="15" spans="1:5" s="9" customFormat="1" ht="16.5" thickBot="1">
      <c r="A15" s="23" t="s">
        <v>8</v>
      </c>
      <c r="B15" s="24" t="s">
        <v>24</v>
      </c>
      <c r="C15" s="17">
        <f>SUM(C16:C17)</f>
        <v>4028165790</v>
      </c>
      <c r="D15" s="17">
        <f>SUM(D16:D17)</f>
        <v>4044621425</v>
      </c>
      <c r="E15" s="17">
        <f t="shared" si="0"/>
        <v>16455635</v>
      </c>
    </row>
    <row r="16" spans="1:5" s="3" customFormat="1" ht="16.5" thickBot="1">
      <c r="A16" s="11" t="s">
        <v>9</v>
      </c>
      <c r="B16" s="7" t="s">
        <v>18</v>
      </c>
      <c r="C16" s="12">
        <f>C11+C29</f>
        <v>736424112</v>
      </c>
      <c r="D16" s="12">
        <f>D11+D29</f>
        <v>736424112</v>
      </c>
      <c r="E16" s="17">
        <f t="shared" si="0"/>
        <v>0</v>
      </c>
    </row>
    <row r="17" spans="1:5" s="9" customFormat="1" ht="16.5" thickBot="1">
      <c r="A17" s="11" t="s">
        <v>10</v>
      </c>
      <c r="B17" s="7" t="s">
        <v>19</v>
      </c>
      <c r="C17" s="12">
        <f>C12+C25+C28</f>
        <v>3291741678</v>
      </c>
      <c r="D17" s="12">
        <f>D12+D25+D28</f>
        <v>3308197313</v>
      </c>
      <c r="E17" s="17">
        <f t="shared" si="0"/>
        <v>16455635</v>
      </c>
    </row>
    <row r="18" spans="1:5" s="3" customFormat="1" ht="79.5" thickBot="1">
      <c r="A18" s="13" t="s">
        <v>11</v>
      </c>
      <c r="B18" s="14" t="s">
        <v>26</v>
      </c>
      <c r="C18" s="19">
        <f>223357905+1759</f>
        <v>223359664</v>
      </c>
      <c r="D18" s="19">
        <f>223357905+1759</f>
        <v>223359664</v>
      </c>
      <c r="E18" s="17">
        <f t="shared" si="0"/>
        <v>0</v>
      </c>
    </row>
    <row r="19" spans="1:5" s="4" customFormat="1" ht="16.5" thickBot="1">
      <c r="A19" s="23" t="s">
        <v>12</v>
      </c>
      <c r="B19" s="24" t="s">
        <v>22</v>
      </c>
      <c r="C19" s="17">
        <f>C13-C10</f>
        <v>2285982437</v>
      </c>
      <c r="D19" s="17">
        <f>D13-D10</f>
        <v>2299649970</v>
      </c>
      <c r="E19" s="17">
        <f t="shared" si="0"/>
        <v>13667533</v>
      </c>
    </row>
    <row r="20" spans="1:5" ht="16.5" thickBot="1">
      <c r="A20" s="25"/>
      <c r="B20" s="14" t="s">
        <v>2</v>
      </c>
      <c r="C20" s="20">
        <f>C19/C13*100</f>
        <v>54.21022468662869</v>
      </c>
      <c r="D20" s="20">
        <f>D19/D13*100</f>
        <v>54.32235592108032</v>
      </c>
      <c r="E20" s="17">
        <f t="shared" si="0"/>
        <v>0.1121312344516312</v>
      </c>
    </row>
    <row r="21" spans="1:5" s="4" customFormat="1" ht="16.5" thickBot="1">
      <c r="A21" s="23" t="s">
        <v>13</v>
      </c>
      <c r="B21" s="24" t="s">
        <v>20</v>
      </c>
      <c r="C21" s="17">
        <f>C15-C10</f>
        <v>2097263958</v>
      </c>
      <c r="D21" s="17">
        <f>D15-D10</f>
        <v>2110931491</v>
      </c>
      <c r="E21" s="17">
        <f t="shared" si="0"/>
        <v>13667533</v>
      </c>
    </row>
    <row r="22" spans="1:5" ht="16.5" thickBot="1">
      <c r="A22" s="25"/>
      <c r="B22" s="14" t="s">
        <v>21</v>
      </c>
      <c r="C22" s="20">
        <f>C21/C15*100</f>
        <v>52.06498608390198</v>
      </c>
      <c r="D22" s="20">
        <f>D21/D15*100</f>
        <v>52.19107721558884</v>
      </c>
      <c r="E22" s="17">
        <f t="shared" si="0"/>
        <v>0.12609113168686292</v>
      </c>
    </row>
    <row r="23" spans="1:5" s="4" customFormat="1" ht="16.5" thickBot="1">
      <c r="A23" s="23" t="s">
        <v>14</v>
      </c>
      <c r="B23" s="28" t="s">
        <v>32</v>
      </c>
      <c r="C23" s="17">
        <f>SUM(C24+C27)</f>
        <v>2285982437</v>
      </c>
      <c r="D23" s="17">
        <f>SUM(D24+D27)</f>
        <v>2299649970</v>
      </c>
      <c r="E23" s="17">
        <f t="shared" si="0"/>
        <v>13667533</v>
      </c>
    </row>
    <row r="24" spans="1:5" ht="16.5" thickBot="1">
      <c r="A24" s="26" t="s">
        <v>29</v>
      </c>
      <c r="B24" s="27" t="s">
        <v>35</v>
      </c>
      <c r="C24" s="10">
        <f>C25+C26</f>
        <v>2233025917</v>
      </c>
      <c r="D24" s="10">
        <f>D25+D26</f>
        <v>2246693450</v>
      </c>
      <c r="E24" s="17">
        <f t="shared" si="0"/>
        <v>13667533</v>
      </c>
    </row>
    <row r="25" spans="1:5" ht="16.5" thickBot="1">
      <c r="A25" s="21" t="s">
        <v>41</v>
      </c>
      <c r="B25" s="7" t="s">
        <v>28</v>
      </c>
      <c r="C25" s="12">
        <f>2021444467+7732963+15130008</f>
        <v>2044307438</v>
      </c>
      <c r="D25" s="12">
        <f>2021444467+7732963+15130008+13667533</f>
        <v>2057974971</v>
      </c>
      <c r="E25" s="17">
        <f t="shared" si="0"/>
        <v>13667533</v>
      </c>
    </row>
    <row r="26" spans="1:5" ht="16.5" thickBot="1">
      <c r="A26" s="31" t="s">
        <v>42</v>
      </c>
      <c r="B26" s="32" t="s">
        <v>34</v>
      </c>
      <c r="C26" s="33">
        <f>C14-C18</f>
        <v>188718479</v>
      </c>
      <c r="D26" s="33">
        <f>D14-D18</f>
        <v>188718479</v>
      </c>
      <c r="E26" s="17">
        <f t="shared" si="0"/>
        <v>0</v>
      </c>
    </row>
    <row r="27" spans="1:5" s="4" customFormat="1" ht="16.5" thickBot="1">
      <c r="A27" s="26" t="s">
        <v>30</v>
      </c>
      <c r="B27" s="27" t="s">
        <v>36</v>
      </c>
      <c r="C27" s="30">
        <f>C28+C29</f>
        <v>52956520</v>
      </c>
      <c r="D27" s="30">
        <f>D28+D29</f>
        <v>52956520</v>
      </c>
      <c r="E27" s="17">
        <f t="shared" si="0"/>
        <v>0</v>
      </c>
    </row>
    <row r="28" spans="1:5" s="4" customFormat="1" ht="16.5" thickBot="1">
      <c r="A28" s="29" t="s">
        <v>43</v>
      </c>
      <c r="B28" s="27" t="s">
        <v>57</v>
      </c>
      <c r="C28" s="30">
        <v>28538082</v>
      </c>
      <c r="D28" s="30">
        <v>28538082</v>
      </c>
      <c r="E28" s="17">
        <f t="shared" si="0"/>
        <v>0</v>
      </c>
    </row>
    <row r="29" spans="1:5" s="4" customFormat="1" ht="16.5" thickBot="1">
      <c r="A29" s="35" t="s">
        <v>44</v>
      </c>
      <c r="B29" s="37" t="s">
        <v>37</v>
      </c>
      <c r="C29" s="30">
        <f>SUM(C30:C36)</f>
        <v>24418438</v>
      </c>
      <c r="D29" s="30">
        <f>SUM(D30:D36)</f>
        <v>24418438</v>
      </c>
      <c r="E29" s="17">
        <f t="shared" si="0"/>
        <v>0</v>
      </c>
    </row>
    <row r="30" spans="1:5" ht="16.5" thickBot="1">
      <c r="A30" s="36" t="s">
        <v>45</v>
      </c>
      <c r="B30" s="7" t="s">
        <v>51</v>
      </c>
      <c r="C30" s="22">
        <v>6959473</v>
      </c>
      <c r="D30" s="22">
        <v>6959473</v>
      </c>
      <c r="E30" s="17">
        <f t="shared" si="0"/>
        <v>0</v>
      </c>
    </row>
    <row r="31" spans="1:5" ht="16.5" thickBot="1">
      <c r="A31" s="36" t="s">
        <v>46</v>
      </c>
      <c r="B31" s="7" t="s">
        <v>50</v>
      </c>
      <c r="C31" s="22">
        <v>4492529</v>
      </c>
      <c r="D31" s="22">
        <v>4492529</v>
      </c>
      <c r="E31" s="17">
        <f t="shared" si="0"/>
        <v>0</v>
      </c>
    </row>
    <row r="32" spans="1:5" ht="16.5" thickBot="1">
      <c r="A32" s="36" t="s">
        <v>47</v>
      </c>
      <c r="B32" s="7" t="s">
        <v>56</v>
      </c>
      <c r="C32" s="22">
        <v>194715</v>
      </c>
      <c r="D32" s="22">
        <v>194715</v>
      </c>
      <c r="E32" s="17">
        <f t="shared" si="0"/>
        <v>0</v>
      </c>
    </row>
    <row r="33" spans="1:5" ht="48" thickBot="1">
      <c r="A33" s="36" t="s">
        <v>48</v>
      </c>
      <c r="B33" s="7" t="s">
        <v>52</v>
      </c>
      <c r="C33" s="12">
        <v>2395153</v>
      </c>
      <c r="D33" s="12">
        <v>2395153</v>
      </c>
      <c r="E33" s="17">
        <f t="shared" si="0"/>
        <v>0</v>
      </c>
    </row>
    <row r="34" spans="1:5" ht="111" thickBot="1">
      <c r="A34" s="36" t="s">
        <v>53</v>
      </c>
      <c r="B34" s="7" t="s">
        <v>39</v>
      </c>
      <c r="C34" s="12">
        <v>10217351</v>
      </c>
      <c r="D34" s="12">
        <v>10217351</v>
      </c>
      <c r="E34" s="17">
        <f t="shared" si="0"/>
        <v>0</v>
      </c>
    </row>
    <row r="35" spans="1:5" ht="32.25" thickBot="1">
      <c r="A35" s="36" t="s">
        <v>54</v>
      </c>
      <c r="B35" s="7" t="s">
        <v>40</v>
      </c>
      <c r="C35" s="12">
        <v>33093</v>
      </c>
      <c r="D35" s="12">
        <v>33093</v>
      </c>
      <c r="E35" s="17">
        <f t="shared" si="0"/>
        <v>0</v>
      </c>
    </row>
    <row r="36" spans="1:5" ht="63.75" thickBot="1">
      <c r="A36" s="36" t="s">
        <v>55</v>
      </c>
      <c r="B36" s="18" t="s">
        <v>49</v>
      </c>
      <c r="C36" s="19">
        <v>126124</v>
      </c>
      <c r="D36" s="19">
        <v>126124</v>
      </c>
      <c r="E36" s="17">
        <f t="shared" si="0"/>
        <v>0</v>
      </c>
    </row>
  </sheetData>
  <sheetProtection/>
  <mergeCells count="5">
    <mergeCell ref="C2:E2"/>
    <mergeCell ref="B4:C4"/>
    <mergeCell ref="B5:C5"/>
    <mergeCell ref="A7:C7"/>
    <mergeCell ref="C3:E3"/>
  </mergeCells>
  <printOptions horizontalCentered="1"/>
  <pageMargins left="1.1811023622047245" right="0.3937007874015748" top="0.3937007874015748" bottom="0.3937007874015748" header="0" footer="0"/>
  <pageSetup firstPageNumber="151" useFirstPageNumber="1" fitToHeight="1" fitToWidth="1" horizontalDpi="600" verticalDpi="600" orientation="portrait" paperSize="9" scale="5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Бугаева В.Н.</cp:lastModifiedBy>
  <cp:lastPrinted>2021-05-25T06:16:06Z</cp:lastPrinted>
  <dcterms:created xsi:type="dcterms:W3CDTF">1996-10-08T23:32:33Z</dcterms:created>
  <dcterms:modified xsi:type="dcterms:W3CDTF">2021-05-25T06:16:10Z</dcterms:modified>
  <cp:category/>
  <cp:version/>
  <cp:contentType/>
  <cp:contentStatus/>
</cp:coreProperties>
</file>