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99" windowWidth="9727" windowHeight="7146" activeTab="0"/>
  </bookViews>
  <sheets>
    <sheet name="Приложение № 2 (365)" sheetId="1" r:id="rId1"/>
  </sheets>
  <definedNames>
    <definedName name="_xlnm.Print_Titles" localSheetId="0">'Приложение № 2 (365)'!$14:$14</definedName>
    <definedName name="_xlnm.Print_Area" localSheetId="0">'Приложение № 2 (365)'!$A$1:$C$45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<sst xmlns="http://schemas.openxmlformats.org/spreadsheetml/2006/main" count="73" uniqueCount="73">
  <si>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"О республиканском бюджете на 2021 год"</t>
  </si>
  <si>
    <t>на 2021 год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</si>
  <si>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</si>
  <si>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</si>
  <si>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</si>
  <si>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</si>
  <si>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</si>
  <si>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</si>
  <si>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</si>
  <si>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</si>
  <si>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</si>
  <si>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</si>
  <si>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</si>
  <si>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</si>
  <si>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</si>
  <si>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</si>
  <si>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</si>
  <si>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</si>
  <si>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</si>
  <si>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Основные характеристики республиканского бюджета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</si>
  <si>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</si>
  <si>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</si>
  <si>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</si>
  <si>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</si>
  <si>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</si>
  <si>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</si>
  <si>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</si>
  <si>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</si>
  <si>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</si>
  <si>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</si>
  <si>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</si>
  <si>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</si>
  <si>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</si>
  <si>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</si>
  <si>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</si>
  <si>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</si>
  <si>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</si>
  <si>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</si>
  <si>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</si>
  <si>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</si>
  <si>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</si>
  <si>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</si>
  <si>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</si>
  <si>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</si>
  <si>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</si>
  <si>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</si>
  <si>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</si>
  <si>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</si>
  <si>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</si>
  <si>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</si>
  <si>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</si>
  <si>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</si>
  <si>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</si>
  <si>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</si>
  <si>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</si>
  <si>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</si>
  <si>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</si>
  <si>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</si>
  <si>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</si>
  <si>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</si>
  <si>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</si>
  <si>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</si>
  <si>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</si>
  <si>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</si>
  <si>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</si>
  <si>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</si>
  <si>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</si>
  <si>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</si>
  <si>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</si>
  <si>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</si>
  <si>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</si>
  <si>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3</t>
  </si>
  <si>
    <t>имеющие целевое назначение, в т. ч.: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</si>
</sst>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75" zoomScaleNormal="80" zoomScaleSheetLayoutView="75" zoomScalePageLayoutView="0" workbookViewId="0" topLeftCell="A1">
      <pane xSplit="3" ySplit="14" topLeftCell="I3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5" sqref="B35"/>
    </sheetView>
  </sheetViews>
  <sheetFormatPr defaultColWidth="9.140625" defaultRowHeight="12.75"/>
  <cols>
    <col min="1" max="1" width="9.140625" style="8" bestFit="1" customWidth="1"/>
    <col min="2" max="2" width="80.140625" style="6" customWidth="1"/>
    <col min="3" max="3" width="18.140625" style="1" bestFit="1" customWidth="1"/>
    <col min="4" max="4" width="8.140625" style="19" customWidth="1"/>
    <col min="5" max="16384" width="9.140625" style="1" customWidth="1"/>
  </cols>
  <sheetData>
    <row r="1" ht="15">
      <c r="C1" s="46" t="s">
        <v>71</v>
      </c>
    </row>
    <row r="2" ht="15">
      <c r="C2" s="46" t="s">
        <v>67</v>
      </c>
    </row>
    <row r="3" ht="15">
      <c r="C3" s="47" t="s">
        <v>68</v>
      </c>
    </row>
    <row r="4" ht="15">
      <c r="C4" s="47" t="s">
        <v>69</v>
      </c>
    </row>
    <row r="5" ht="15">
      <c r="C5" s="46" t="s">
        <v>70</v>
      </c>
    </row>
    <row r="7" spans="1:3" ht="14.25" customHeight="1">
      <c r="A7" s="5"/>
      <c r="C7" s="2" t="s">
        <v>29</v>
      </c>
    </row>
    <row r="8" spans="1:3" ht="15.75" customHeight="1">
      <c r="A8" s="5"/>
      <c r="B8" s="50" t="s">
        <v>33</v>
      </c>
      <c r="C8" s="50"/>
    </row>
    <row r="9" spans="1:3" ht="15.75" customHeight="1">
      <c r="A9" s="5"/>
      <c r="B9" s="50" t="s">
        <v>0</v>
      </c>
      <c r="C9" s="50"/>
    </row>
    <row r="10" ht="15">
      <c r="A10" s="5"/>
    </row>
    <row r="11" spans="1:3" ht="15.75" customHeight="1">
      <c r="A11" s="48" t="s">
        <v>19</v>
      </c>
      <c r="B11" s="48"/>
      <c r="C11" s="48"/>
    </row>
    <row r="12" spans="1:3" ht="16.5" customHeight="1">
      <c r="A12" s="49" t="s">
        <v>1</v>
      </c>
      <c r="B12" s="49"/>
      <c r="C12" s="49"/>
    </row>
    <row r="13" spans="1:3" ht="16.5" customHeight="1" thickBot="1">
      <c r="A13" s="18"/>
      <c r="B13" s="18"/>
      <c r="C13" s="18"/>
    </row>
    <row r="14" spans="1:3" ht="15.75" thickBot="1">
      <c r="A14" s="15" t="s">
        <v>2</v>
      </c>
      <c r="B14" s="16" t="s">
        <v>4</v>
      </c>
      <c r="C14" s="17" t="s">
        <v>34</v>
      </c>
    </row>
    <row r="15" spans="1:4" s="9" customFormat="1" ht="17.25" customHeight="1">
      <c r="A15" s="26" t="s">
        <v>5</v>
      </c>
      <c r="B15" s="27" t="s">
        <v>25</v>
      </c>
      <c r="C15" s="21">
        <f>SUM(C16:C17)</f>
        <v>2165337095</v>
      </c>
      <c r="D15" s="20"/>
    </row>
    <row r="16" spans="1:4" s="3" customFormat="1" ht="15">
      <c r="A16" s="11" t="s">
        <v>6</v>
      </c>
      <c r="B16" s="7" t="s">
        <v>17</v>
      </c>
      <c r="C16" s="12">
        <f>696877948+4799749+10327977+20560529+23155241+14800000+699446+483642+2128848+8142134+60603885+1578000+2886684+60593915+14669042</f>
        <v>922307040</v>
      </c>
      <c r="D16" s="20"/>
    </row>
    <row r="17" spans="1:4" s="9" customFormat="1" ht="15.75" thickBot="1">
      <c r="A17" s="13" t="s">
        <v>7</v>
      </c>
      <c r="B17" s="14" t="s">
        <v>18</v>
      </c>
      <c r="C17" s="22">
        <f>1234023884-4799749-10327977+2788102+6000000+26255084-21012560-699446-483642-2128848-8142134-60603885-472437+97302705-14669042</f>
        <v>1243030055</v>
      </c>
      <c r="D17" s="20"/>
    </row>
    <row r="18" spans="1:4" s="9" customFormat="1" ht="15">
      <c r="A18" s="26" t="s">
        <v>8</v>
      </c>
      <c r="B18" s="27" t="s">
        <v>27</v>
      </c>
      <c r="C18" s="21">
        <f>SUM(C20+C31)</f>
        <v>4660313496</v>
      </c>
      <c r="D18" s="20"/>
    </row>
    <row r="19" spans="1:4" s="3" customFormat="1" ht="141" thickBot="1">
      <c r="A19" s="13" t="s">
        <v>16</v>
      </c>
      <c r="B19" s="14" t="s">
        <v>36</v>
      </c>
      <c r="C19" s="22">
        <f>412076384+1759+76353+2299208+5538</f>
        <v>414459242</v>
      </c>
      <c r="D19" s="20"/>
    </row>
    <row r="20" spans="1:4" s="9" customFormat="1" ht="15">
      <c r="A20" s="26" t="s">
        <v>9</v>
      </c>
      <c r="B20" s="27" t="s">
        <v>26</v>
      </c>
      <c r="C20" s="21">
        <f>SUM(C21:C22)</f>
        <v>4413369065</v>
      </c>
      <c r="D20" s="20"/>
    </row>
    <row r="21" spans="1:4" s="3" customFormat="1" ht="15">
      <c r="A21" s="11" t="s">
        <v>10</v>
      </c>
      <c r="B21" s="7" t="s">
        <v>20</v>
      </c>
      <c r="C21" s="12">
        <f>C16+C34-12832166-60593915</f>
        <v>888951879</v>
      </c>
      <c r="D21" s="20"/>
    </row>
    <row r="22" spans="1:4" s="9" customFormat="1" ht="26.25" customHeight="1">
      <c r="A22" s="11" t="s">
        <v>11</v>
      </c>
      <c r="B22" s="7" t="s">
        <v>21</v>
      </c>
      <c r="C22" s="12">
        <f>C17+C30+C33+12832166-38569143</f>
        <v>3524417186</v>
      </c>
      <c r="D22" s="20"/>
    </row>
    <row r="23" spans="1:4" s="3" customFormat="1" ht="94.5" thickBot="1">
      <c r="A23" s="13" t="s">
        <v>12</v>
      </c>
      <c r="B23" s="14" t="s">
        <v>28</v>
      </c>
      <c r="C23" s="22">
        <f>223357905+1759-55958271+107880+5538</f>
        <v>167514811</v>
      </c>
      <c r="D23" s="20"/>
    </row>
    <row r="24" spans="1:4" s="4" customFormat="1" ht="15">
      <c r="A24" s="26" t="s">
        <v>13</v>
      </c>
      <c r="B24" s="27" t="s">
        <v>24</v>
      </c>
      <c r="C24" s="21">
        <f>C18-C15</f>
        <v>2494976401</v>
      </c>
      <c r="D24" s="19"/>
    </row>
    <row r="25" spans="1:3" ht="15.75" thickBot="1">
      <c r="A25" s="28"/>
      <c r="B25" s="14" t="s">
        <v>3</v>
      </c>
      <c r="C25" s="23">
        <f>C24/C18*100</f>
        <v>53.53666449996264</v>
      </c>
    </row>
    <row r="26" spans="1:4" s="4" customFormat="1" ht="15">
      <c r="A26" s="26" t="s">
        <v>14</v>
      </c>
      <c r="B26" s="27" t="s">
        <v>22</v>
      </c>
      <c r="C26" s="21">
        <f>C20-C15</f>
        <v>2248031970</v>
      </c>
      <c r="D26" s="19"/>
    </row>
    <row r="27" spans="1:3" ht="15.75" thickBot="1">
      <c r="A27" s="28"/>
      <c r="B27" s="14" t="s">
        <v>23</v>
      </c>
      <c r="C27" s="23">
        <f>C26/C20*100</f>
        <v>50.936867886891754</v>
      </c>
    </row>
    <row r="28" spans="1:4" s="4" customFormat="1" ht="15">
      <c r="A28" s="26" t="s">
        <v>15</v>
      </c>
      <c r="B28" s="31" t="s">
        <v>35</v>
      </c>
      <c r="C28" s="21">
        <f>SUM(C29+C32)</f>
        <v>2594139459</v>
      </c>
      <c r="D28" s="19"/>
    </row>
    <row r="29" spans="1:3" ht="15">
      <c r="A29" s="29" t="s">
        <v>31</v>
      </c>
      <c r="B29" s="30" t="s">
        <v>38</v>
      </c>
      <c r="C29" s="10">
        <f>C30+C31</f>
        <v>2525530457</v>
      </c>
    </row>
    <row r="30" spans="1:3" ht="15">
      <c r="A30" s="24" t="s">
        <v>40</v>
      </c>
      <c r="B30" s="7" t="s">
        <v>30</v>
      </c>
      <c r="C30" s="12">
        <f>2021444467+7732963+15130008+13667533+109800024+17183678+32200000+60603885+823468</f>
        <v>2278586026</v>
      </c>
    </row>
    <row r="31" spans="1:3" ht="15">
      <c r="A31" s="35" t="s">
        <v>41</v>
      </c>
      <c r="B31" s="36" t="s">
        <v>37</v>
      </c>
      <c r="C31" s="37">
        <f>C19-C23</f>
        <v>246944431</v>
      </c>
    </row>
    <row r="32" spans="1:4" s="4" customFormat="1" ht="15">
      <c r="A32" s="29" t="s">
        <v>32</v>
      </c>
      <c r="B32" s="30" t="s">
        <v>39</v>
      </c>
      <c r="C32" s="33">
        <f>C33+C34</f>
        <v>68609002</v>
      </c>
      <c r="D32" s="34"/>
    </row>
    <row r="33" spans="1:4" s="4" customFormat="1" ht="15">
      <c r="A33" s="32" t="s">
        <v>42</v>
      </c>
      <c r="B33" s="30" t="s">
        <v>53</v>
      </c>
      <c r="C33" s="33">
        <v>28538082</v>
      </c>
      <c r="D33" s="34"/>
    </row>
    <row r="34" spans="1:4" s="4" customFormat="1" ht="15">
      <c r="A34" s="39" t="s">
        <v>43</v>
      </c>
      <c r="B34" s="40" t="s">
        <v>72</v>
      </c>
      <c r="C34" s="33">
        <f>SUM(C35:C45)</f>
        <v>40070920</v>
      </c>
      <c r="D34" s="19"/>
    </row>
    <row r="35" spans="1:4" s="4" customFormat="1" ht="15">
      <c r="A35" s="38" t="s">
        <v>44</v>
      </c>
      <c r="B35" s="7" t="s">
        <v>49</v>
      </c>
      <c r="C35" s="25">
        <v>6959473</v>
      </c>
      <c r="D35" s="34"/>
    </row>
    <row r="36" spans="1:3" ht="15">
      <c r="A36" s="38" t="s">
        <v>45</v>
      </c>
      <c r="B36" s="7" t="s">
        <v>50</v>
      </c>
      <c r="C36" s="25">
        <v>4492529</v>
      </c>
    </row>
    <row r="37" spans="1:4" s="4" customFormat="1" ht="15">
      <c r="A37" s="38" t="s">
        <v>46</v>
      </c>
      <c r="B37" s="7" t="s">
        <v>52</v>
      </c>
      <c r="C37" s="25">
        <v>194715</v>
      </c>
      <c r="D37" s="34"/>
    </row>
    <row r="38" spans="1:3" ht="46.5">
      <c r="A38" s="38" t="s">
        <v>47</v>
      </c>
      <c r="B38" s="7" t="s">
        <v>48</v>
      </c>
      <c r="C38" s="12">
        <v>2395153</v>
      </c>
    </row>
    <row r="39" spans="1:3" ht="124.5">
      <c r="A39" s="38" t="s">
        <v>54</v>
      </c>
      <c r="B39" s="7" t="s">
        <v>57</v>
      </c>
      <c r="C39" s="12">
        <v>10217351</v>
      </c>
    </row>
    <row r="40" spans="1:3" ht="46.5">
      <c r="A40" s="38" t="s">
        <v>55</v>
      </c>
      <c r="B40" s="7" t="s">
        <v>58</v>
      </c>
      <c r="C40" s="12">
        <v>33093</v>
      </c>
    </row>
    <row r="41" spans="1:3" ht="62.25">
      <c r="A41" s="42" t="s">
        <v>56</v>
      </c>
      <c r="B41" s="36" t="s">
        <v>51</v>
      </c>
      <c r="C41" s="43">
        <v>126124</v>
      </c>
    </row>
    <row r="42" spans="1:3" ht="30.75">
      <c r="A42" s="42" t="s">
        <v>59</v>
      </c>
      <c r="B42" s="36" t="s">
        <v>60</v>
      </c>
      <c r="C42" s="43">
        <f>0+10422753</f>
        <v>10422753</v>
      </c>
    </row>
    <row r="43" spans="1:3" ht="15">
      <c r="A43" s="42" t="s">
        <v>61</v>
      </c>
      <c r="B43" s="44" t="s">
        <v>62</v>
      </c>
      <c r="C43" s="43">
        <f>0+438229</f>
        <v>438229</v>
      </c>
    </row>
    <row r="44" spans="1:3" ht="15">
      <c r="A44" s="42" t="s">
        <v>63</v>
      </c>
      <c r="B44" s="44" t="s">
        <v>64</v>
      </c>
      <c r="C44" s="43">
        <f>0+915983</f>
        <v>915983</v>
      </c>
    </row>
    <row r="45" spans="1:3" ht="15.75" thickBot="1">
      <c r="A45" s="41" t="s">
        <v>65</v>
      </c>
      <c r="B45" s="45" t="s">
        <v>66</v>
      </c>
      <c r="C45" s="22">
        <v>3875517</v>
      </c>
    </row>
  </sheetData>
  <sheetProtection/>
  <mergeCells count="4">
    <mergeCell ref="A11:C11"/>
    <mergeCell ref="A12:C12"/>
    <mergeCell ref="B8:C8"/>
    <mergeCell ref="B9:C9"/>
  </mergeCells>
  <printOptions horizontalCentered="1"/>
  <pageMargins left="0.5905511811023623" right="0.2362204724409449" top="0.5905511811023623" bottom="0.2362204724409449" header="0" footer="0"/>
  <pageSetup firstPageNumber="11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2021-11-25T06:44:14Z</cp:lastPrinted>
  <dcterms:created xsi:type="dcterms:W3CDTF">1996-10-08T23:32:33Z</dcterms:created>
  <dcterms:modified xsi:type="dcterms:W3CDTF">2021-11-25T06:44:15Z</dcterms:modified>
  <cp:category/>
  <cp:version/>
  <cp:contentType/>
  <cp:contentStatus/>
</cp:coreProperties>
</file>