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2920" windowHeight="8220"/>
  </bookViews>
  <sheets>
    <sheet name="Приложение № 2.2" sheetId="2" r:id="rId1"/>
  </sheets>
  <definedNames>
    <definedName name="_xlnm.Print_Titles" localSheetId="0">'Приложение № 2.2'!$7:$7</definedName>
    <definedName name="_xlnm.Print_Area" localSheetId="0">'Приложение № 2.2'!$A$1:$C$211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9" i="2" l="1"/>
  <c r="D227" i="2" l="1"/>
  <c r="C92" i="2" l="1"/>
  <c r="C91" i="2"/>
  <c r="C8" i="2" l="1"/>
  <c r="C193" i="2" l="1"/>
  <c r="C205" i="2" l="1"/>
  <c r="C197" i="2"/>
  <c r="C190" i="2"/>
  <c r="C187" i="2"/>
  <c r="C27" i="2" l="1"/>
  <c r="C93" i="2" l="1"/>
  <c r="C175" i="2" l="1"/>
  <c r="C172" i="2"/>
  <c r="C169" i="2"/>
  <c r="C163" i="2"/>
  <c r="C160" i="2"/>
  <c r="C146" i="2"/>
  <c r="C143" i="2"/>
  <c r="C135" i="2"/>
  <c r="C132" i="2"/>
  <c r="C126" i="2"/>
  <c r="C120" i="2"/>
  <c r="C117" i="2"/>
  <c r="C101" i="2"/>
  <c r="C84" i="2"/>
  <c r="C81" i="2"/>
  <c r="C69" i="2"/>
  <c r="C65" i="2"/>
  <c r="C60" i="2"/>
  <c r="C57" i="2"/>
  <c r="C52" i="2"/>
  <c r="C49" i="2"/>
  <c r="C45" i="2"/>
  <c r="C22" i="2"/>
  <c r="C28" i="2" s="1"/>
  <c r="C218" i="2" s="1"/>
  <c r="E218" i="2" s="1"/>
  <c r="C16" i="2"/>
  <c r="C150" i="2"/>
  <c r="C156" i="2"/>
  <c r="C111" i="2"/>
  <c r="C75" i="2" l="1"/>
  <c r="C72" i="2" l="1"/>
  <c r="C40" i="2"/>
  <c r="C76" i="2" l="1"/>
  <c r="C220" i="2" s="1"/>
  <c r="E220" i="2" s="1"/>
  <c r="C138" i="2" l="1"/>
  <c r="C123" i="2"/>
  <c r="C208" i="2"/>
  <c r="C151" i="2" l="1"/>
  <c r="C223" i="2" s="1"/>
  <c r="E223" i="2" s="1"/>
  <c r="C209" i="2"/>
  <c r="C210" i="2" s="1"/>
  <c r="C226" i="2" s="1"/>
  <c r="E226" i="2" s="1"/>
  <c r="C180" i="2" l="1"/>
  <c r="C166" i="2"/>
  <c r="C176" i="2" s="1"/>
  <c r="C224" i="2" s="1"/>
  <c r="E224" i="2" s="1"/>
  <c r="C87" i="2"/>
  <c r="C88" i="2" s="1"/>
  <c r="C221" i="2" s="1"/>
  <c r="E221" i="2" s="1"/>
  <c r="C17" i="2" l="1"/>
  <c r="C181" i="2"/>
  <c r="C225" i="2" s="1"/>
  <c r="E225" i="2" s="1"/>
  <c r="C102" i="2"/>
  <c r="C94" i="2"/>
  <c r="C222" i="2" s="1"/>
  <c r="E222" i="2" s="1"/>
  <c r="C217" i="2" l="1"/>
  <c r="C95" i="2"/>
  <c r="C182" i="2"/>
  <c r="E217" i="2" l="1"/>
  <c r="E227" i="2" s="1"/>
  <c r="C227" i="2"/>
  <c r="C10" i="2"/>
  <c r="C211" i="2"/>
</calcChain>
</file>

<file path=xl/sharedStrings.xml><?xml version="1.0" encoding="utf-8"?>
<sst xmlns="http://schemas.openxmlformats.org/spreadsheetml/2006/main" count="308" uniqueCount="171">
  <si>
    <t xml:space="preserve">Государственная администрация Рыбницкого района и г. Рыбницы 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</si>
  <si>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</si>
  <si>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</si>
  <si>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</si>
  <si>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</si>
  <si>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</si>
  <si>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</si>
  <si>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</si>
  <si>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</si>
  <si>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</si>
  <si>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</si>
  <si>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</si>
  <si>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</si>
  <si>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</si>
  <si>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</si>
  <si>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</si>
  <si>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</si>
  <si>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</si>
  <si>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</si>
  <si>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</si>
  <si>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</si>
  <si>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</si>
  <si>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</si>
  <si>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</si>
  <si>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Приднестровский государственный университет им. Т. Г. Шевченко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</si>
  <si>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</si>
  <si>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</si>
  <si>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</si>
  <si>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</si>
  <si>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</si>
  <si>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</si>
  <si>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>1.</t>
  </si>
  <si>
    <t>2.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</si>
  <si>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</si>
  <si>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</si>
  <si>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</si>
  <si>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</si>
  <si>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</si>
  <si>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</si>
  <si>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</si>
  <si>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</si>
  <si>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</si>
  <si>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</si>
  <si>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</si>
  <si>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</si>
  <si>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</si>
  <si>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ВСЕГО расходов по Фонду капитальных вложений Приднестровской Молдавской Республики</t>
  </si>
  <si>
    <t>Правительство Приднестровской Молдавской Республики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</si>
  <si>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</si>
  <si>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Министерство иностранных дел Приднестровской Молдавской Республики </t>
  </si>
  <si>
    <t>Судебный департамент при Верховном суде Приднестровской Молдавской Республики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</si>
  <si>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</si>
  <si>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</si>
  <si>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</si>
  <si>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 xml:space="preserve">Счетная палата Приднестровской Молдавской Республики </t>
  </si>
  <si>
    <t>Создание государственного историко-краевеческого музея (в составе Екатеринеского парка), в том числе проектные работы</t>
  </si>
  <si>
    <t>Капитальный ремонт парка "Октябрьский" в г. Бендеры, в том числе проектные работы</t>
  </si>
  <si>
    <t>Восстановление парка Витгенштейна, г. Каменка, в том числе проектные работы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</si>
  <si>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 г. Тирасполь, ул. Текстильщиков, 36, в том числе проектные работы</t>
  </si>
  <si>
    <t>Государственная служба управления документацией и архивами Приднестровской Молдавской Республики</t>
  </si>
  <si>
    <t>Приобретение комплекса строений, расположенного по адресу: г. Тирасполь, ул.  Ленина, д. 1/1</t>
  </si>
  <si>
    <t>Участие Правительства в осуществлении отдельных программ (290 000)</t>
  </si>
  <si>
    <t>Государственная администрация Рыбницкого района и г. Рыбницы</t>
  </si>
  <si>
    <t>Итого по подстатье 290 000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</si>
  <si>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2024 год</t>
  </si>
  <si>
    <t>Благоустройство набережной р. Днестр по ул. Вальченко (вдоль жилого дома № 33 по ул. Вальченко до моста Рыбница-Резина)</t>
  </si>
  <si>
    <t>Капитальный ремонт II этажа Дома официальных приемов Администрации Президента Приднестровской Молдавской Республики, расположенного по адресу: г. Тирасполь, ул. Мира, 50</t>
  </si>
  <si>
    <t>Капитальный ремонт кровли Дома официальных приемов Администрации Президента Приднестровской Молдавской Республики, расположенного по адресу: г. Тирасполь, ул. Мира, 50, в том числе проектные работы</t>
  </si>
  <si>
    <t>Капитальный ремонт административного здания УГАИ, расположенного по адресу: г. Бендеры, ул. Тимирязева, 2а, в том числе проектные работы</t>
  </si>
  <si>
    <t xml:space="preserve">Капитальный ремонт здания пищеблока ГУ "Каменская центральная районная больница", расположенного по адресу: г. Каменка, ул. Кирова, 300 "в", в том числе проектные работы </t>
  </si>
  <si>
    <t>Капитальный ремонт городского стадиона, расположенного по адресу: г. Днестровск, ул. Строителей</t>
  </si>
  <si>
    <t>Строительство спортивного комплекса по ул. Ленина, 159 в г. Дубоссары, в том числе проектные работы II этап</t>
  </si>
  <si>
    <t>Разработка проектно-сметной документации</t>
  </si>
  <si>
    <t>Благоустройство территории (мощение плиткой) парка имени Александра Невского на территории исторического военно-мемориального комплекса "Бендерская крепость"</t>
  </si>
  <si>
    <t>Реконструкция картодрома, расположенного по адресу : г. Григориополь, ул. Васканова, б/н</t>
  </si>
  <si>
    <t>Реконструкция гребной базы МОУ ДО "Григориопольская ДЮСШ", ЦПКиО, расположенной по адресу: г. Григориополь, ул. Васканова</t>
  </si>
  <si>
    <t>Строительство незавершенного строительством здания под пищеблок и прачечный блок ГУ "Республиканская клиническая больница", расположенного  по адресу: г. Тирасполь, ул. Мира, 33, в том числе проектные работы</t>
  </si>
  <si>
    <t>Реконструкция поликлиники ГУ "Слободзейская центральная районная больница", расположенной по адресу:  г. Слободзея, ул. Ленина, 98 "а", в том числе проектные работы и   благоустройство</t>
  </si>
  <si>
    <t>Реконструкция поликлиники ГУ "Григориопольская центральная районная больница", расположенной по адресу: г. Григориополь, ул. Дзержинского, 34, в том числе проектные работы и благоустройство</t>
  </si>
  <si>
    <t>Реконструкция операционного блока ГУ "Дубоссарская центральная районная больница", расположенного по адресу: г. Дубоссары, ул. Фрунзе, 46</t>
  </si>
  <si>
    <t xml:space="preserve">Устройство приточно-вытяжной вентиляции ФАПа с. Янтарное ГУ "Каменская центральная районная больница", расположенного по адресу: с. Янтарное, ул. Ленина, 18 А </t>
  </si>
  <si>
    <t>Реконструкция СВА с. Дойбаны под размещение единого комплекса для проживания одиноких граждан пожилого возраста, расположенного по адресу: с. Дойбаны-1, ул. Молодежная, д. 8</t>
  </si>
  <si>
    <t>Оборудование пищеблока механической  (приточно-вытяжной) вентиляцией ГОУ "Бендерская С(К)ОШИ III, IV, VII видов", расположенного по адресу: г. Бендеры, ул. 12 Октября, 81в</t>
  </si>
  <si>
    <t>Капитальный ремонт Дом культуры с.Фрунзе, в том числе проектные работы</t>
  </si>
  <si>
    <t>Капитальный ремонт МДОУ "Центр развития ребенка "Ивушка", расположенного по адресу: г. Слободзея, ул. Ленина, 76/1</t>
  </si>
  <si>
    <t>Ремонт стадиона "Октомбрие", расположенного по адресу: г. Каменка, пер. Кирова, 2, в том числе проектные работы</t>
  </si>
  <si>
    <t>Капитальный ремонт инфекционного отделения ГУ "Дубоссарская центральная районная больница", расположенного по адресу: г. Дубоссары, ул. Моргулец, 3, в том числе проектные работы</t>
  </si>
  <si>
    <t>Капитальный ремонт СВА с. Протягайловка ГУ "Бендерский центр амбулаторно-поликлинической помощи", расположенного по адресу: с. Протягайловка, пер. Первомайский, 6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</si>
  <si>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ул. Ленинградская, 20, в том числе ремонт дорожного покрытия</t>
  </si>
  <si>
    <t>Капитальный ремонт здания Министерства иностранных дел ПМР, расположенного по адресу: г. Тирасполь, ул. Свердлова, 45</t>
  </si>
  <si>
    <t>Капитальный ремонт поликлиники МГБ ПМР, расположенной по адресу: г. Тирасполь, ул. Мира, 27</t>
  </si>
  <si>
    <t>Капитальный ремонт здания Счетной палаты, расположенного по адресу: г. Тирасполь, ул. Ленина 1/2</t>
  </si>
  <si>
    <t>Капитальный ремонт 2 этажа здания ГОУ  СПО "Училище олимпийского резерва", расположенного по адресу: г. Тирасполь, пер. Одесский, 2</t>
  </si>
  <si>
    <t>Капитальный ремонт здания Слободзейского районного суда, расположенного по адресу: г. Слободзея, ул. Ленина, 74</t>
  </si>
  <si>
    <t xml:space="preserve">"О республиканском бюджете на 2024 год" </t>
  </si>
  <si>
    <t>1.1</t>
  </si>
  <si>
    <t>ДОХОДЫ ВСЕГО, в том числе:</t>
  </si>
  <si>
    <t>3.</t>
  </si>
  <si>
    <t>4.</t>
  </si>
  <si>
    <t>5.</t>
  </si>
  <si>
    <t>6.</t>
  </si>
  <si>
    <t>7.</t>
  </si>
  <si>
    <t>8.</t>
  </si>
  <si>
    <t>9.</t>
  </si>
  <si>
    <t>Экспертиза проектно-сметной документации по капитальному ремонту зданий и сооружений</t>
  </si>
  <si>
    <t xml:space="preserve">Приобретение оборудования для корпусов "Б" и "В" ГОУ "ПГУ им. Т.Г. Шевченко" </t>
  </si>
  <si>
    <t>к  Закону Приднестровской Молдавской Республики</t>
  </si>
  <si>
    <t>Экспертиза проектно-сметной документации по строительству зданий и сооружений</t>
  </si>
  <si>
    <t>10.</t>
  </si>
  <si>
    <t>11.</t>
  </si>
  <si>
    <t>12.</t>
  </si>
  <si>
    <t>Итого по подстатье 240270</t>
  </si>
  <si>
    <t>Строительство СВА с. Гиска ГУ "Бендерский центр амбулаторно-поликлинической помощи", расположенного по адресу: с. Гиска, ул. Ленина, 173 "а", в том числе проектные работы и благоустройство территории</t>
  </si>
  <si>
    <t>Капитальный ремонт Дома культуры с.Коротное</t>
  </si>
  <si>
    <t xml:space="preserve">Строительство общественного туалета на ТПП "Бендеры(Каушаны)", расположенного по адресу: г. Бендеры, ул. 40 лет. МССР, в том числе проектные работы и благоустройство территории </t>
  </si>
  <si>
    <t>Устройство фундамента для грузовых платформенных весов на ТПП "Вадул-луй-Водэ", в том числе: благоустройство прилегающей территории, вынос инженерных сетей и проектные работы по адресу: Дубоссарский район, полоса отвода автомобильной дороги Тирасполь-Рыбница-Кошница, на отм.0+100м</t>
  </si>
  <si>
    <t>ВСЕГО по ФКВ:</t>
  </si>
  <si>
    <t>итог с поправками</t>
  </si>
  <si>
    <t>итоги по проекту</t>
  </si>
  <si>
    <t>Капитальные вложения в жилищное строительство (240210)</t>
  </si>
  <si>
    <t>отклонения для поправок</t>
  </si>
  <si>
    <t>Отчисления от единого таможенного платежа в размере 20,46%</t>
  </si>
  <si>
    <t>Приложение № 2.2</t>
  </si>
  <si>
    <t xml:space="preserve">Оборудование здания государственных архивов, расположенного по адресу:  г. Тирасполь, ул. Текстильщиков, 36,  для обеспечения сохранности документов на нетрадиционных носителях </t>
  </si>
  <si>
    <t>Приобретение противопожарного оборудования, сейфов, приборов учета, производственного и хозяйственного инвентаря для здания государственных архивов, расположенного по адресу:                             г. Тирасполь, ул. Текстильщиков, 36</t>
  </si>
  <si>
    <t xml:space="preserve">Приобретение оборудования для спортивных залов корпусов № 1 и № 3 и спортивного зала инженерно-технического института, оборудование спортивных площадок студенческого городка, инженерно-технического института и спортивно-оздоровительного комплекса "Содружество" </t>
  </si>
  <si>
    <t>Строительство административно-бытового здания с переходной галереей, пункта охраны, комплекса гаражей машин СМП, ремонтной зоны с автомойкой государственного учреждения "Республиканский центр скорой медицинской помощи", расположенного по адресу: г. Тирасполь, ул. Суворова, 33, в том числе проектные работы</t>
  </si>
  <si>
    <r>
      <t>Реконструкция  терапевтического корпуса ГУ "Республиканская клиническая больница" под размещение обучающего (симуляционного) центра и администрации ГУ "Республиканская клиническая больница", расположенного по адресу: г. Тирасполь, ул. Мира, 33, в том числе проектные работы</t>
    </r>
    <r>
      <rPr>
        <b/>
        <sz val="12"/>
        <rFont val="Times New Roman"/>
        <family val="1"/>
        <charset val="204"/>
      </rPr>
      <t>*</t>
    </r>
  </si>
  <si>
    <t>Строительство пристройки к зданию корпуса ГУ "Тираспольский психоневрологический дом-интернат", расположенному по адресу: г. Тирасполь, ул. Гвардейская, 9, в том числе проектные работы</t>
  </si>
  <si>
    <t>Реконструкция Тираспольского городского стадиона им. Е. Я. Шинкаренко (2 этап), расположенного по адресу: г. Тирасполь, ул. Мира, 21, в том числе проектные работы</t>
  </si>
  <si>
    <t>Строительство спортивного комплекса в г.Слободзее, в том числе проектные работы</t>
  </si>
  <si>
    <t xml:space="preserve">Реконструкция летнего кинотеатра в г. Слободзее, в том числе благоустройство территории </t>
  </si>
  <si>
    <t>Устройство детского городка на территории МОУ "Терновская РМСОШ", расположенного по адресу: с. Терновка, ул. Ленина, 52а</t>
  </si>
  <si>
    <t>Капитальный ремонт инфекционного корпуса, лит. И, ГУ "Республиканская клиническая больница", расположенного по адресу: г. Тирасполь, ул. Мира, 33 (1 этап), в том числе проектные работы</t>
  </si>
  <si>
    <t>Капитальный ремонт помещений кардиологического корпуса, лит. С,    ГУ "Республиканская клиническая больница", расположенного по адресу: г. Тирасполь, ул. Мира, 33</t>
  </si>
  <si>
    <t>Капитальный ремонт помещений скорой медицинской помощи, приемного отделения  ГУ "Каменская центральная районная больница", расположенного по адресу: г. Каменка, ул. Кирова, 300/2, в том числе проектные работы</t>
  </si>
  <si>
    <t>Капитальный ремонт ГУ "Бендерский психоневрологический дом-интернат", расположенного по адресу: г. Бендеры, ул. Пионерская, 15</t>
  </si>
  <si>
    <t>Капитальный ремонт МС(К)ОУ № 2 (дети с ограниченными возможностями здоровья), расположенного по адресу: г. Тирасполь, пер. Труда 2а</t>
  </si>
  <si>
    <t>Капитальный ремонт МДОУ "Центр развития ребенка "Лучик", расположенного по адресу: г. Слободзея, ул. Солнечная, 31</t>
  </si>
  <si>
    <t>Капитальный ремонт учебного корпуса № 3 ГОУ "ПГУ им. Т.Г. Шевченко", расположенного по адресу: г. Тирасполь, ул. 25 Октября, 128</t>
  </si>
  <si>
    <t>Государственная служба по спорту Приднестровской Молдавской Республики</t>
  </si>
  <si>
    <t>Капитальный ремонт ГУ "Приднестровский государственный художественный музей". Здание, литер А, расположенное по адресу: г.Бендеры, ул. Калинина, 43</t>
  </si>
  <si>
    <t>Капитальный ремонт общежития ГОУ ВПО "Приднестровской государственный институт им. А. Г. Рубинштейна", расположенного по адресу: г. Тирасполь, ул. Краснодонская, 48, в том числе проектные работы</t>
  </si>
  <si>
    <t>Капитальный ремонт на территории режимной зоны Учреждения исполнения наказаний № 3 Государственной службы исполнения наказаний Министерства юстиции ПМР, расположенного по адресу: г. Тирасполь,ул. С.Лазо, 7, -  капитальный ремонт фасада и частичный ремонт кровли здания колонии поселения мужского участка</t>
  </si>
  <si>
    <t>Реконструкция памятника советским воинам, погибшим в годы Великой Отечественной войны 1941–1945 годов, с.Кицканы, ул. Каушанская</t>
  </si>
  <si>
    <t>Ремонт скульптуры солдата, замощение тротуарной плиткой периметра захоронения, установка гранитных плит с фамилиями погибших на братской могиле советских воинов, погибших в годы Великой Отечественной войны 1941–1945 годов, с. Шипка, ул. Ленина, 87 (центр села)</t>
  </si>
  <si>
    <t>Ремонт скульптуры солдата, замощение тротуарной плиткой периметра захоронения, установка гранитных плит с фамилиями погибших на братской могиле советских воинов, погибших в годы Великой Отечественной войны 1941–1945 годов, с. Токмазея, ул. Ленина, 183</t>
  </si>
  <si>
    <t>Ремонт скульптуры солдата, замощение тротуарной плиткой периметра захоронения, установка гранитных плит с фамилиями погибших на братской могиле советских воинов, погибших в годы Великой Отечественной войны 1941–1945 годов, с. Тея, ул. Ленина, 9</t>
  </si>
  <si>
    <t>Итого по мероприятиям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2023–2025 годы</t>
  </si>
  <si>
    <t xml:space="preserve">Капитальный ремонт братской могилы советских воинов и памятника односельчанам, погибшим в годы Великой Отечественной войны 1941–1945 годы, с. Плоть, центр села </t>
  </si>
  <si>
    <t>Ремонт скульптуры солдата, установка гранитных плит с фамилиями погибших на братской могиле советских воинов, погибших в годы Великой Отечественной войны 1941–1945 годов, с. Спея,                                                                                         ул. Ленина (напротив здания Дома культуры)</t>
  </si>
  <si>
    <t>Обновление материально-технической базы учебных мастерских  инженерно-технического института ГОУ "ПГУ им. Т. Г. Шевченко" (технический колледж им. Ю. А. Гагарина), расположенного по адресу: г. Тирасполь, ул. Восстания, 2а (станки и иное оборудование для механической мастерской и учебного оборудования для электромонтажной мастерской)</t>
  </si>
  <si>
    <t xml:space="preserve">Благоустройство студенческого городка ГОУ "ПГУ им. Т. Г. Шевченко" </t>
  </si>
  <si>
    <t>Завершение работ по капитальному     ремонту зданий литер "Л", "К", "Е" (Фламинго) в ГУП "ОК "Днестровские зори"</t>
  </si>
  <si>
    <t>Благоустройство территории, ремонт памятников, освещение Кургана Славы, Дубоссарский район, трасса Тирасполь–Дубоссары</t>
  </si>
  <si>
    <t>Реконструкция здания (санитарные узлы) ГОУ СПО "Приднестровский государственный медицинский колледж им. Л. А. Тарасевича", расположенного по адресу: г. Бендеры, ул. Гагарина, 25, в том числе проектные работы</t>
  </si>
  <si>
    <t>Реконструкция административного-хозяйственного комплекса строений МОУ "Григориопольская ОСШ 2 им. А. Стоева с лицейскими классами", расположенного по адресу: г. Григориополь,                                                                                                                                                                       ул. К. Маркса,187</t>
  </si>
  <si>
    <t xml:space="preserve">Строительство спортивно-актового зала под спортивные залы бокса МУДО "ДЮСШ г. Рыбница", расположенного по адресу: г. Рыбница, ул. Юбилейная, 33 </t>
  </si>
  <si>
    <t>Реконструкция Учреждения исполнения наказаний № 1 Государственной службы исполнения наказаний Министерства юстиции ПМР, расположенного по адресу: Григориопольский район,                                                                                             п. Глиное, ул. Микояна, 60 - строительство канализационных сетей, очистных сооружений для хозяйственно-бытовых стоков (в т.ч. проектные работы и геодезические изыскания)</t>
  </si>
  <si>
    <t>Реконструкция Учреждения исполнения наказаний № 1 Государственной службы исполнения наказаний Министерства юстиции ПМР, расположенного по адресу: Григориопольский район,                                                                                                        п. Глиное, ул. Микояна, 60, - строительство футбольно-волейбольного поля с резиновым покрытием и разметкой на территории режимной зоны ( в т.ч. проектные работы)</t>
  </si>
  <si>
    <t>Капитальный ремонт ГОУ "Парканская средняя общеобразовательная школа-интернат", расположенного по адресу: с. Парканы, ул. Димитрова, 4</t>
  </si>
  <si>
    <t>Капитальный ремонт ГОУ "Глинойская специальная коррекционная школа-интернат для детей-сирот и детей, оставшихся без попечения родителей, VIII вида", расположенного по адресу: с. Глиное, Слободзейский район, ул. Котовского, 1</t>
  </si>
  <si>
    <t>Капитальный ремонт учебного корпуса № 11 (экономический факультет ) ГОУ "ПГУ им. Т. Г. Шевченко", расположенного по адресу: г. Тирасполь,  бульвар Гагарина, 2</t>
  </si>
  <si>
    <t>Капитальный ремонт столовой ГОУ "Республиканский кадетский корпус им. светлейшего князя Г. А. Потемкина-Таврического" МВД ПМР, расположенного по адресу: г. Бендеры,                                                                                                         ул. З. Космодемьянской, 8б, в том числе проектные работы</t>
  </si>
  <si>
    <t>Мероприятия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                                                                                                                     на 2023–2025 годы</t>
  </si>
  <si>
    <t>Установка мемориальных плит воинам, погибшим в Великой Отечественной войне, на Мемориале Славы, г. Тирасполь</t>
  </si>
  <si>
    <t>Благоустройство Мемориала воинской славы (устройство стелы, облицовка стен гранитными плитами, мощение тротуарной плиткой), г. Бендеры, площадь Героев</t>
  </si>
  <si>
    <t>Капитальный ремонт скульптурной композиции, капитальный ремонт стен, благоустройство территории, установка памятных плит, устройство ограждения Мемориала жертвам фашизма,                                                                                                                                                                       г. Дубоссары, ул. Зои   Космодемьянской, 22а</t>
  </si>
  <si>
    <t>Ремонт стены памяти (вертикального панно), установка гранитных плит с фамилиями погибших, замощение тротуарной плиткой территории мемориального ансамбля воинам, погибшим в годы Великой Отечественной войны 1941–1945 годов, с. Тея, ул. Ленина (возле здания Дома культуры)</t>
  </si>
  <si>
    <t>Замощение тротуарной плиткой по периметру захоронения могилы кавалера орденов Славы 3 степеней Дарьева Григория Никитовича, с. Шипка (сельское кладбище)</t>
  </si>
  <si>
    <t>Капитальный ремонт учебного корпуса № 7, медицинский факультет ГОУ "ПГУ им. Т. Г. Шевченко", расположенного по адресу: г. Тирасполь, ул. Мира, д. 33, в том числе 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</si>
</sst>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.00\ _L_-;\-* #,##0.00\ _L_-;_-* &quot;-&quot;??\ _L_-;_-@_-"/>
    <numFmt numFmtId="166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0" xfId="0" applyNumberFormat="1" applyFont="1" applyFill="1" applyAlignment="1">
      <alignment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166" fontId="3" fillId="0" borderId="0" xfId="1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 vertical="center" wrapText="1"/>
    </xf>
    <xf numFmtId="166" fontId="3" fillId="0" borderId="0" xfId="1" applyNumberFormat="1" applyFont="1" applyFill="1" applyAlignment="1"/>
    <xf numFmtId="0" fontId="3" fillId="0" borderId="0" xfId="0" applyFont="1" applyFill="1" applyAlignment="1"/>
    <xf numFmtId="3" fontId="5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2 2" xfId="8"/>
    <cellStyle name="Финансовый 2 3" xfId="6"/>
    <cellStyle name="Финансовый 2 4" xfId="5"/>
    <cellStyle name="Финансовый 3" xfId="4"/>
    <cellStyle name="Финансовый 4" xfId="7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28"/>
  <sheetViews>
    <sheetView tabSelected="1" view="pageBreakPreview" topLeftCell="A115" zoomScale="96" zoomScaleNormal="96" zoomScaleSheetLayoutView="96" workbookViewId="0">
      <selection activeCell="B141" sqref="B141"/>
    </sheetView>
  </sheetViews>
  <sheetFormatPr defaultColWidth="8.6640625" defaultRowHeight="13.2" x14ac:dyDescent="0.25"/>
  <cols>
    <col min="1" max="1" width="4.33203125" style="1" customWidth="1"/>
    <col min="2" max="2" width="149.5546875" style="21" customWidth="1"/>
    <col min="3" max="3" width="14.6640625" style="31" customWidth="1"/>
    <col min="4" max="4" width="16.88671875" style="2" customWidth="1"/>
    <col min="5" max="5" width="17.88671875" style="2" customWidth="1"/>
    <col min="6" max="6" width="10.33203125" style="2" customWidth="1"/>
    <col min="7" max="7" width="11.88671875" style="2" customWidth="1"/>
    <col min="8" max="8" width="11" style="2" customWidth="1"/>
    <col min="9" max="9" width="23.44140625" style="2" customWidth="1"/>
    <col min="10" max="10" width="8.6640625" style="2"/>
    <col min="11" max="11" width="25.6640625" style="2" customWidth="1"/>
    <col min="12" max="16384" width="8.6640625" style="2"/>
  </cols>
  <sheetData>
    <row r="1" spans="1:169" ht="13.8" x14ac:dyDescent="0.3">
      <c r="A1" s="3"/>
      <c r="B1" s="35"/>
      <c r="C1" s="32" t="s">
        <v>122</v>
      </c>
    </row>
    <row r="2" spans="1:169" ht="13.8" x14ac:dyDescent="0.3">
      <c r="A2" s="3"/>
      <c r="B2" s="35"/>
      <c r="C2" s="32" t="s">
        <v>106</v>
      </c>
    </row>
    <row r="3" spans="1:169" ht="13.8" x14ac:dyDescent="0.3">
      <c r="A3" s="3"/>
      <c r="B3" s="36"/>
      <c r="C3" s="33" t="s">
        <v>94</v>
      </c>
    </row>
    <row r="4" spans="1:169" ht="10.199999999999999" customHeight="1" x14ac:dyDescent="0.25">
      <c r="A4" s="4"/>
      <c r="B4" s="5"/>
      <c r="C4" s="4"/>
    </row>
    <row r="5" spans="1:169" x14ac:dyDescent="0.25">
      <c r="A5" s="53" t="s">
        <v>64</v>
      </c>
      <c r="B5" s="53"/>
      <c r="C5" s="53"/>
    </row>
    <row r="6" spans="1:169" ht="6.75" customHeight="1" thickBot="1" x14ac:dyDescent="0.3">
      <c r="A6" s="6"/>
      <c r="B6" s="7"/>
      <c r="C6" s="6"/>
    </row>
    <row r="7" spans="1:169" ht="26.4" x14ac:dyDescent="0.25">
      <c r="A7" s="8" t="s">
        <v>9</v>
      </c>
      <c r="B7" s="9" t="s">
        <v>10</v>
      </c>
      <c r="C7" s="10" t="s">
        <v>18</v>
      </c>
    </row>
    <row r="8" spans="1:169" x14ac:dyDescent="0.25">
      <c r="A8" s="34" t="s">
        <v>31</v>
      </c>
      <c r="B8" s="12" t="s">
        <v>96</v>
      </c>
      <c r="C8" s="13">
        <f>C9</f>
        <v>217293935</v>
      </c>
    </row>
    <row r="9" spans="1:169" ht="17.25" customHeight="1" x14ac:dyDescent="0.25">
      <c r="A9" s="14" t="s">
        <v>95</v>
      </c>
      <c r="B9" s="15" t="s">
        <v>121</v>
      </c>
      <c r="C9" s="16">
        <v>217293935</v>
      </c>
    </row>
    <row r="10" spans="1:169" x14ac:dyDescent="0.25">
      <c r="A10" s="34" t="s">
        <v>32</v>
      </c>
      <c r="B10" s="12" t="s">
        <v>21</v>
      </c>
      <c r="C10" s="13">
        <f>C95+C182+C210</f>
        <v>217293935</v>
      </c>
      <c r="D10" s="37"/>
    </row>
    <row r="11" spans="1:169" x14ac:dyDescent="0.25">
      <c r="A11" s="51" t="s">
        <v>11</v>
      </c>
      <c r="B11" s="52"/>
      <c r="C11" s="52"/>
    </row>
    <row r="12" spans="1:169" s="17" customFormat="1" x14ac:dyDescent="0.3">
      <c r="A12" s="54" t="s">
        <v>39</v>
      </c>
      <c r="B12" s="55"/>
      <c r="C12" s="55"/>
    </row>
    <row r="13" spans="1:169" s="17" customFormat="1" x14ac:dyDescent="0.3">
      <c r="A13" s="51" t="s">
        <v>19</v>
      </c>
      <c r="B13" s="52"/>
      <c r="C13" s="52"/>
    </row>
    <row r="14" spans="1:169" s="17" customFormat="1" x14ac:dyDescent="0.3">
      <c r="A14" s="18" t="s">
        <v>31</v>
      </c>
      <c r="B14" s="19" t="s">
        <v>72</v>
      </c>
      <c r="C14" s="20">
        <v>2000000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</row>
    <row r="15" spans="1:169" s="17" customFormat="1" ht="18" customHeight="1" x14ac:dyDescent="0.3">
      <c r="A15" s="18" t="s">
        <v>32</v>
      </c>
      <c r="B15" s="19" t="s">
        <v>107</v>
      </c>
      <c r="C15" s="20">
        <v>150000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</row>
    <row r="16" spans="1:169" s="17" customFormat="1" x14ac:dyDescent="0.3">
      <c r="A16" s="18"/>
      <c r="B16" s="22" t="s">
        <v>12</v>
      </c>
      <c r="C16" s="13">
        <f>SUM(C14:C15)</f>
        <v>2150000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</row>
    <row r="17" spans="1:169" s="17" customFormat="1" x14ac:dyDescent="0.3">
      <c r="A17" s="18"/>
      <c r="B17" s="22" t="s">
        <v>38</v>
      </c>
      <c r="C17" s="13">
        <f>SUM(C16)</f>
        <v>2150000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</row>
    <row r="18" spans="1:169" s="17" customFormat="1" x14ac:dyDescent="0.3">
      <c r="A18" s="54" t="s">
        <v>33</v>
      </c>
      <c r="B18" s="55"/>
      <c r="C18" s="55"/>
    </row>
    <row r="19" spans="1:169" s="17" customFormat="1" x14ac:dyDescent="0.3">
      <c r="A19" s="51" t="s">
        <v>59</v>
      </c>
      <c r="B19" s="52"/>
      <c r="C19" s="52"/>
    </row>
    <row r="20" spans="1:169" s="17" customFormat="1" ht="22.2" customHeight="1" x14ac:dyDescent="0.25">
      <c r="A20" s="18" t="s">
        <v>31</v>
      </c>
      <c r="B20" s="23" t="s">
        <v>123</v>
      </c>
      <c r="C20" s="47">
        <v>1000000</v>
      </c>
    </row>
    <row r="21" spans="1:169" s="17" customFormat="1" ht="26.4" x14ac:dyDescent="0.25">
      <c r="A21" s="18" t="s">
        <v>32</v>
      </c>
      <c r="B21" s="23" t="s">
        <v>124</v>
      </c>
      <c r="C21" s="47">
        <v>850000</v>
      </c>
    </row>
    <row r="22" spans="1:169" s="17" customFormat="1" x14ac:dyDescent="0.3">
      <c r="A22" s="18"/>
      <c r="B22" s="22" t="s">
        <v>12</v>
      </c>
      <c r="C22" s="13">
        <f>SUM(C20:C21)</f>
        <v>1850000</v>
      </c>
    </row>
    <row r="23" spans="1:169" s="17" customFormat="1" x14ac:dyDescent="0.3">
      <c r="A23" s="51" t="s">
        <v>24</v>
      </c>
      <c r="B23" s="52"/>
      <c r="C23" s="52"/>
    </row>
    <row r="24" spans="1:169" s="17" customFormat="1" ht="26.4" x14ac:dyDescent="0.25">
      <c r="A24" s="18" t="s">
        <v>31</v>
      </c>
      <c r="B24" s="15" t="s">
        <v>125</v>
      </c>
      <c r="C24" s="46">
        <v>1606296</v>
      </c>
    </row>
    <row r="25" spans="1:169" s="17" customFormat="1" ht="26.4" x14ac:dyDescent="0.25">
      <c r="A25" s="18" t="s">
        <v>32</v>
      </c>
      <c r="B25" s="15" t="s">
        <v>151</v>
      </c>
      <c r="C25" s="46">
        <v>1074500</v>
      </c>
    </row>
    <row r="26" spans="1:169" s="17" customFormat="1" x14ac:dyDescent="0.3">
      <c r="A26" s="18" t="s">
        <v>97</v>
      </c>
      <c r="B26" s="15" t="s">
        <v>105</v>
      </c>
      <c r="C26" s="20">
        <v>4400000</v>
      </c>
    </row>
    <row r="27" spans="1:169" s="17" customFormat="1" x14ac:dyDescent="0.3">
      <c r="A27" s="18"/>
      <c r="B27" s="22" t="s">
        <v>12</v>
      </c>
      <c r="C27" s="13">
        <f>SUM(C24:C26)</f>
        <v>7080796</v>
      </c>
    </row>
    <row r="28" spans="1:169" s="17" customFormat="1" x14ac:dyDescent="0.3">
      <c r="A28" s="18"/>
      <c r="B28" s="22" t="s">
        <v>35</v>
      </c>
      <c r="C28" s="13">
        <f>C27+C22</f>
        <v>8930796</v>
      </c>
    </row>
    <row r="29" spans="1:169" s="17" customFormat="1" ht="17.25" customHeight="1" x14ac:dyDescent="0.3">
      <c r="A29" s="54" t="s">
        <v>34</v>
      </c>
      <c r="B29" s="55"/>
      <c r="C29" s="55"/>
    </row>
    <row r="30" spans="1:169" s="17" customFormat="1" ht="17.25" customHeight="1" x14ac:dyDescent="0.3">
      <c r="A30" s="51" t="s">
        <v>17</v>
      </c>
      <c r="B30" s="52"/>
      <c r="C30" s="52"/>
    </row>
    <row r="31" spans="1:169" s="17" customFormat="1" ht="26.4" x14ac:dyDescent="0.25">
      <c r="A31" s="18" t="s">
        <v>31</v>
      </c>
      <c r="B31" s="15" t="s">
        <v>126</v>
      </c>
      <c r="C31" s="47">
        <v>5000000</v>
      </c>
    </row>
    <row r="32" spans="1:169" s="17" customFormat="1" ht="26.4" x14ac:dyDescent="0.25">
      <c r="A32" s="18" t="s">
        <v>32</v>
      </c>
      <c r="B32" s="15" t="s">
        <v>76</v>
      </c>
      <c r="C32" s="47">
        <v>6000000</v>
      </c>
    </row>
    <row r="33" spans="1:3" s="17" customFormat="1" ht="28.8" x14ac:dyDescent="0.25">
      <c r="A33" s="18" t="s">
        <v>97</v>
      </c>
      <c r="B33" s="15" t="s">
        <v>127</v>
      </c>
      <c r="C33" s="47">
        <v>5000000</v>
      </c>
    </row>
    <row r="34" spans="1:3" s="17" customFormat="1" ht="26.4" x14ac:dyDescent="0.25">
      <c r="A34" s="18" t="s">
        <v>98</v>
      </c>
      <c r="B34" s="15" t="s">
        <v>155</v>
      </c>
      <c r="C34" s="47">
        <v>500000</v>
      </c>
    </row>
    <row r="35" spans="1:3" s="17" customFormat="1" ht="26.4" x14ac:dyDescent="0.25">
      <c r="A35" s="18" t="s">
        <v>99</v>
      </c>
      <c r="B35" s="15" t="s">
        <v>77</v>
      </c>
      <c r="C35" s="47">
        <v>4000000</v>
      </c>
    </row>
    <row r="36" spans="1:3" s="17" customFormat="1" ht="26.4" x14ac:dyDescent="0.25">
      <c r="A36" s="18" t="s">
        <v>100</v>
      </c>
      <c r="B36" s="15" t="s">
        <v>78</v>
      </c>
      <c r="C36" s="50">
        <v>3000000</v>
      </c>
    </row>
    <row r="37" spans="1:3" s="17" customFormat="1" x14ac:dyDescent="0.25">
      <c r="A37" s="18" t="s">
        <v>101</v>
      </c>
      <c r="B37" s="15" t="s">
        <v>79</v>
      </c>
      <c r="C37" s="47">
        <v>1500000</v>
      </c>
    </row>
    <row r="38" spans="1:3" s="17" customFormat="1" x14ac:dyDescent="0.3">
      <c r="A38" s="18" t="s">
        <v>102</v>
      </c>
      <c r="B38" s="15" t="s">
        <v>80</v>
      </c>
      <c r="C38" s="20">
        <v>100000</v>
      </c>
    </row>
    <row r="39" spans="1:3" s="17" customFormat="1" ht="26.4" x14ac:dyDescent="0.25">
      <c r="A39" s="18" t="s">
        <v>103</v>
      </c>
      <c r="B39" s="19" t="s">
        <v>112</v>
      </c>
      <c r="C39" s="47">
        <v>300000</v>
      </c>
    </row>
    <row r="40" spans="1:3" s="17" customFormat="1" x14ac:dyDescent="0.3">
      <c r="A40" s="18"/>
      <c r="B40" s="22" t="s">
        <v>12</v>
      </c>
      <c r="C40" s="13">
        <f>SUM(C31:C39)</f>
        <v>25400000</v>
      </c>
    </row>
    <row r="41" spans="1:3" s="17" customFormat="1" x14ac:dyDescent="0.3">
      <c r="A41" s="51" t="s">
        <v>22</v>
      </c>
      <c r="B41" s="52"/>
      <c r="C41" s="52"/>
    </row>
    <row r="42" spans="1:3" s="17" customFormat="1" ht="26.4" x14ac:dyDescent="0.25">
      <c r="A42" s="18" t="s">
        <v>31</v>
      </c>
      <c r="B42" s="23" t="s">
        <v>81</v>
      </c>
      <c r="C42" s="47">
        <v>5700000</v>
      </c>
    </row>
    <row r="43" spans="1:3" s="17" customFormat="1" ht="26.4" x14ac:dyDescent="0.25">
      <c r="A43" s="18" t="s">
        <v>32</v>
      </c>
      <c r="B43" s="23" t="s">
        <v>128</v>
      </c>
      <c r="C43" s="47">
        <v>1996512</v>
      </c>
    </row>
    <row r="44" spans="1:3" s="17" customFormat="1" ht="26.4" x14ac:dyDescent="0.25">
      <c r="A44" s="18" t="s">
        <v>97</v>
      </c>
      <c r="B44" s="23" t="s">
        <v>82</v>
      </c>
      <c r="C44" s="47">
        <v>427774</v>
      </c>
    </row>
    <row r="45" spans="1:3" s="17" customFormat="1" x14ac:dyDescent="0.3">
      <c r="A45" s="18"/>
      <c r="B45" s="22" t="s">
        <v>12</v>
      </c>
      <c r="C45" s="13">
        <f>SUM(C42:C44)</f>
        <v>8124286</v>
      </c>
    </row>
    <row r="46" spans="1:3" s="17" customFormat="1" x14ac:dyDescent="0.3">
      <c r="A46" s="51" t="s">
        <v>5</v>
      </c>
      <c r="B46" s="52"/>
      <c r="C46" s="52"/>
    </row>
    <row r="47" spans="1:3" s="17" customFormat="1" x14ac:dyDescent="0.25">
      <c r="A47" s="18" t="s">
        <v>31</v>
      </c>
      <c r="B47" s="15" t="s">
        <v>129</v>
      </c>
      <c r="C47" s="46">
        <v>15000000</v>
      </c>
    </row>
    <row r="48" spans="1:3" s="17" customFormat="1" x14ac:dyDescent="0.3">
      <c r="A48" s="18" t="s">
        <v>32</v>
      </c>
      <c r="B48" s="15" t="s">
        <v>55</v>
      </c>
      <c r="C48" s="16">
        <v>10000000</v>
      </c>
    </row>
    <row r="49" spans="1:4" s="17" customFormat="1" x14ac:dyDescent="0.3">
      <c r="A49" s="18"/>
      <c r="B49" s="22" t="s">
        <v>12</v>
      </c>
      <c r="C49" s="13">
        <f>SUM(C47:C48)</f>
        <v>25000000</v>
      </c>
    </row>
    <row r="50" spans="1:4" s="17" customFormat="1" x14ac:dyDescent="0.3">
      <c r="A50" s="51" t="s">
        <v>13</v>
      </c>
      <c r="B50" s="52"/>
      <c r="C50" s="52"/>
    </row>
    <row r="51" spans="1:4" s="17" customFormat="1" x14ac:dyDescent="0.3">
      <c r="A51" s="18" t="s">
        <v>31</v>
      </c>
      <c r="B51" s="24" t="s">
        <v>73</v>
      </c>
      <c r="C51" s="16">
        <v>1900000</v>
      </c>
    </row>
    <row r="52" spans="1:4" s="17" customFormat="1" x14ac:dyDescent="0.3">
      <c r="A52" s="18"/>
      <c r="B52" s="22" t="s">
        <v>12</v>
      </c>
      <c r="C52" s="13">
        <f>SUM(C51:C51)</f>
        <v>1900000</v>
      </c>
    </row>
    <row r="53" spans="1:4" s="17" customFormat="1" x14ac:dyDescent="0.3">
      <c r="A53" s="51" t="s">
        <v>14</v>
      </c>
      <c r="B53" s="52"/>
      <c r="C53" s="52"/>
    </row>
    <row r="54" spans="1:4" s="17" customFormat="1" x14ac:dyDescent="0.3">
      <c r="A54" s="18" t="s">
        <v>31</v>
      </c>
      <c r="B54" s="23" t="s">
        <v>130</v>
      </c>
      <c r="C54" s="20">
        <v>2000000</v>
      </c>
    </row>
    <row r="55" spans="1:4" s="17" customFormat="1" x14ac:dyDescent="0.3">
      <c r="A55" s="18" t="s">
        <v>32</v>
      </c>
      <c r="B55" s="15" t="s">
        <v>131</v>
      </c>
      <c r="C55" s="20">
        <v>2500000</v>
      </c>
    </row>
    <row r="56" spans="1:4" s="17" customFormat="1" x14ac:dyDescent="0.3">
      <c r="A56" s="18" t="s">
        <v>97</v>
      </c>
      <c r="B56" s="23" t="s">
        <v>132</v>
      </c>
      <c r="C56" s="20">
        <v>973496</v>
      </c>
    </row>
    <row r="57" spans="1:4" s="17" customFormat="1" x14ac:dyDescent="0.3">
      <c r="A57" s="18"/>
      <c r="B57" s="22" t="s">
        <v>12</v>
      </c>
      <c r="C57" s="13">
        <f>SUM(C54:C56)</f>
        <v>5473496</v>
      </c>
      <c r="D57" s="25"/>
    </row>
    <row r="58" spans="1:4" s="17" customFormat="1" x14ac:dyDescent="0.3">
      <c r="A58" s="51" t="s">
        <v>16</v>
      </c>
      <c r="B58" s="52"/>
      <c r="C58" s="52"/>
    </row>
    <row r="59" spans="1:4" s="17" customFormat="1" x14ac:dyDescent="0.3">
      <c r="A59" s="18" t="s">
        <v>31</v>
      </c>
      <c r="B59" s="19" t="s">
        <v>71</v>
      </c>
      <c r="C59" s="16">
        <v>4117229</v>
      </c>
    </row>
    <row r="60" spans="1:4" s="17" customFormat="1" x14ac:dyDescent="0.3">
      <c r="A60" s="18"/>
      <c r="B60" s="22" t="s">
        <v>12</v>
      </c>
      <c r="C60" s="13">
        <f>SUM(C59:C59)</f>
        <v>4117229</v>
      </c>
    </row>
    <row r="61" spans="1:4" s="17" customFormat="1" x14ac:dyDescent="0.3">
      <c r="A61" s="51" t="s">
        <v>2</v>
      </c>
      <c r="B61" s="52"/>
      <c r="C61" s="52"/>
    </row>
    <row r="62" spans="1:4" s="17" customFormat="1" x14ac:dyDescent="0.3">
      <c r="A62" s="18" t="s">
        <v>31</v>
      </c>
      <c r="B62" s="23" t="s">
        <v>74</v>
      </c>
      <c r="C62" s="20">
        <v>4100000</v>
      </c>
    </row>
    <row r="63" spans="1:4" s="17" customFormat="1" x14ac:dyDescent="0.3">
      <c r="A63" s="18" t="s">
        <v>32</v>
      </c>
      <c r="B63" s="23" t="s">
        <v>75</v>
      </c>
      <c r="C63" s="20">
        <v>4700000</v>
      </c>
    </row>
    <row r="64" spans="1:4" s="17" customFormat="1" ht="26.4" x14ac:dyDescent="0.3">
      <c r="A64" s="18" t="s">
        <v>97</v>
      </c>
      <c r="B64" s="23" t="s">
        <v>156</v>
      </c>
      <c r="C64" s="20">
        <v>406862</v>
      </c>
    </row>
    <row r="65" spans="1:3" s="17" customFormat="1" x14ac:dyDescent="0.3">
      <c r="A65" s="18"/>
      <c r="B65" s="22" t="s">
        <v>12</v>
      </c>
      <c r="C65" s="13">
        <f>SUM(C62:C64)</f>
        <v>9206862</v>
      </c>
    </row>
    <row r="66" spans="1:3" s="17" customFormat="1" x14ac:dyDescent="0.3">
      <c r="A66" s="51" t="s">
        <v>0</v>
      </c>
      <c r="B66" s="52"/>
      <c r="C66" s="52"/>
    </row>
    <row r="67" spans="1:3" s="17" customFormat="1" x14ac:dyDescent="0.3">
      <c r="A67" s="18" t="s">
        <v>31</v>
      </c>
      <c r="B67" s="23" t="s">
        <v>157</v>
      </c>
      <c r="C67" s="20">
        <v>7366409</v>
      </c>
    </row>
    <row r="68" spans="1:3" s="17" customFormat="1" x14ac:dyDescent="0.3">
      <c r="A68" s="18" t="s">
        <v>32</v>
      </c>
      <c r="B68" s="23" t="s">
        <v>65</v>
      </c>
      <c r="C68" s="20">
        <v>2700000</v>
      </c>
    </row>
    <row r="69" spans="1:3" s="17" customFormat="1" x14ac:dyDescent="0.3">
      <c r="A69" s="18"/>
      <c r="B69" s="22" t="s">
        <v>12</v>
      </c>
      <c r="C69" s="13">
        <f>SUM(C67:C68)</f>
        <v>10066409</v>
      </c>
    </row>
    <row r="70" spans="1:3" s="17" customFormat="1" x14ac:dyDescent="0.3">
      <c r="A70" s="51" t="s">
        <v>15</v>
      </c>
      <c r="B70" s="52"/>
      <c r="C70" s="52"/>
    </row>
    <row r="71" spans="1:3" s="17" customFormat="1" x14ac:dyDescent="0.3">
      <c r="A71" s="18" t="s">
        <v>31</v>
      </c>
      <c r="B71" s="23" t="s">
        <v>57</v>
      </c>
      <c r="C71" s="20">
        <v>4000000</v>
      </c>
    </row>
    <row r="72" spans="1:3" s="17" customFormat="1" x14ac:dyDescent="0.3">
      <c r="A72" s="18"/>
      <c r="B72" s="22" t="s">
        <v>12</v>
      </c>
      <c r="C72" s="13">
        <f>SUM(C71:C71)</f>
        <v>4000000</v>
      </c>
    </row>
    <row r="73" spans="1:3" s="17" customFormat="1" x14ac:dyDescent="0.3">
      <c r="A73" s="51" t="s">
        <v>24</v>
      </c>
      <c r="B73" s="52"/>
      <c r="C73" s="52"/>
    </row>
    <row r="74" spans="1:3" s="17" customFormat="1" x14ac:dyDescent="0.3">
      <c r="A74" s="18" t="s">
        <v>31</v>
      </c>
      <c r="B74" s="19" t="s">
        <v>152</v>
      </c>
      <c r="C74" s="20">
        <v>6050000</v>
      </c>
    </row>
    <row r="75" spans="1:3" s="17" customFormat="1" x14ac:dyDescent="0.3">
      <c r="A75" s="18"/>
      <c r="B75" s="22" t="s">
        <v>12</v>
      </c>
      <c r="C75" s="13">
        <f>SUM(C74)</f>
        <v>6050000</v>
      </c>
    </row>
    <row r="76" spans="1:3" s="17" customFormat="1" x14ac:dyDescent="0.3">
      <c r="A76" s="18"/>
      <c r="B76" s="22" t="s">
        <v>36</v>
      </c>
      <c r="C76" s="13">
        <f>C75+C72+C69+C65+C60+C57+C49+C45+C40+C52</f>
        <v>99338282</v>
      </c>
    </row>
    <row r="77" spans="1:3" s="17" customFormat="1" x14ac:dyDescent="0.3">
      <c r="A77" s="54" t="s">
        <v>37</v>
      </c>
      <c r="B77" s="55"/>
      <c r="C77" s="55"/>
    </row>
    <row r="78" spans="1:3" s="17" customFormat="1" x14ac:dyDescent="0.3">
      <c r="A78" s="51" t="s">
        <v>30</v>
      </c>
      <c r="B78" s="52"/>
      <c r="C78" s="52"/>
    </row>
    <row r="79" spans="1:3" s="17" customFormat="1" ht="39.6" x14ac:dyDescent="0.25">
      <c r="A79" s="18">
        <v>1</v>
      </c>
      <c r="B79" s="26" t="s">
        <v>158</v>
      </c>
      <c r="C79" s="47">
        <v>850000</v>
      </c>
    </row>
    <row r="80" spans="1:3" s="17" customFormat="1" ht="39.6" x14ac:dyDescent="0.25">
      <c r="A80" s="18">
        <v>2</v>
      </c>
      <c r="B80" s="26" t="s">
        <v>159</v>
      </c>
      <c r="C80" s="47">
        <v>1400000</v>
      </c>
    </row>
    <row r="81" spans="1:7" s="17" customFormat="1" x14ac:dyDescent="0.3">
      <c r="A81" s="18"/>
      <c r="B81" s="22" t="s">
        <v>12</v>
      </c>
      <c r="C81" s="13">
        <f>SUM(C79:C80)</f>
        <v>2250000</v>
      </c>
    </row>
    <row r="82" spans="1:7" s="17" customFormat="1" x14ac:dyDescent="0.3">
      <c r="A82" s="51" t="s">
        <v>59</v>
      </c>
      <c r="B82" s="52"/>
      <c r="C82" s="52"/>
    </row>
    <row r="83" spans="1:7" s="17" customFormat="1" ht="26.4" x14ac:dyDescent="0.25">
      <c r="A83" s="18">
        <v>1</v>
      </c>
      <c r="B83" s="23" t="s">
        <v>58</v>
      </c>
      <c r="C83" s="47">
        <v>2812269</v>
      </c>
    </row>
    <row r="84" spans="1:7" s="17" customFormat="1" x14ac:dyDescent="0.3">
      <c r="A84" s="18"/>
      <c r="B84" s="22" t="s">
        <v>12</v>
      </c>
      <c r="C84" s="13">
        <f>SUM(C83)</f>
        <v>2812269</v>
      </c>
    </row>
    <row r="85" spans="1:7" s="17" customFormat="1" ht="12.75" customHeight="1" x14ac:dyDescent="0.3">
      <c r="A85" s="51" t="s">
        <v>47</v>
      </c>
      <c r="B85" s="52"/>
      <c r="C85" s="52"/>
    </row>
    <row r="86" spans="1:7" s="17" customFormat="1" x14ac:dyDescent="0.3">
      <c r="A86" s="18" t="s">
        <v>31</v>
      </c>
      <c r="B86" s="23" t="s">
        <v>60</v>
      </c>
      <c r="C86" s="20">
        <v>2000000</v>
      </c>
    </row>
    <row r="87" spans="1:7" s="17" customFormat="1" x14ac:dyDescent="0.3">
      <c r="A87" s="18"/>
      <c r="B87" s="22" t="s">
        <v>12</v>
      </c>
      <c r="C87" s="13">
        <f>SUM(C86:C86)</f>
        <v>2000000</v>
      </c>
    </row>
    <row r="88" spans="1:7" s="17" customFormat="1" x14ac:dyDescent="0.3">
      <c r="A88" s="18"/>
      <c r="B88" s="22" t="s">
        <v>52</v>
      </c>
      <c r="C88" s="13">
        <f>C87+C84+C81</f>
        <v>7062269</v>
      </c>
    </row>
    <row r="89" spans="1:7" s="17" customFormat="1" x14ac:dyDescent="0.3">
      <c r="A89" s="54" t="s">
        <v>53</v>
      </c>
      <c r="B89" s="55"/>
      <c r="C89" s="55"/>
    </row>
    <row r="90" spans="1:7" s="17" customFormat="1" x14ac:dyDescent="0.3">
      <c r="A90" s="51" t="s">
        <v>51</v>
      </c>
      <c r="B90" s="52"/>
      <c r="C90" s="52"/>
    </row>
    <row r="91" spans="1:7" s="17" customFormat="1" ht="25.5" customHeight="1" x14ac:dyDescent="0.25">
      <c r="A91" s="11" t="s">
        <v>31</v>
      </c>
      <c r="B91" s="45" t="s">
        <v>114</v>
      </c>
      <c r="C91" s="49">
        <f>639500+200000</f>
        <v>839500</v>
      </c>
      <c r="D91" s="63"/>
      <c r="E91" s="64"/>
      <c r="F91" s="64"/>
      <c r="G91" s="64"/>
    </row>
    <row r="92" spans="1:7" s="17" customFormat="1" ht="26.4" x14ac:dyDescent="0.25">
      <c r="A92" s="11" t="s">
        <v>32</v>
      </c>
      <c r="B92" s="45" t="s">
        <v>115</v>
      </c>
      <c r="C92" s="49">
        <f>389000+200000</f>
        <v>589000</v>
      </c>
      <c r="D92" s="63"/>
      <c r="E92" s="64"/>
      <c r="F92" s="64"/>
      <c r="G92" s="64"/>
    </row>
    <row r="93" spans="1:7" s="17" customFormat="1" ht="18" customHeight="1" x14ac:dyDescent="0.3">
      <c r="A93" s="18"/>
      <c r="B93" s="22" t="s">
        <v>12</v>
      </c>
      <c r="C93" s="13">
        <f>SUM(C91:C92)</f>
        <v>1428500</v>
      </c>
    </row>
    <row r="94" spans="1:7" s="17" customFormat="1" x14ac:dyDescent="0.3">
      <c r="A94" s="18"/>
      <c r="B94" s="22" t="s">
        <v>111</v>
      </c>
      <c r="C94" s="13">
        <f>C93</f>
        <v>1428500</v>
      </c>
    </row>
    <row r="95" spans="1:7" s="17" customFormat="1" x14ac:dyDescent="0.3">
      <c r="A95" s="18"/>
      <c r="B95" s="22" t="s">
        <v>3</v>
      </c>
      <c r="C95" s="13">
        <f>C17+C88+C76+C28+C94</f>
        <v>118909847</v>
      </c>
    </row>
    <row r="96" spans="1:7" s="17" customFormat="1" x14ac:dyDescent="0.3">
      <c r="A96" s="56"/>
      <c r="B96" s="57"/>
      <c r="C96" s="57"/>
    </row>
    <row r="97" spans="1:169" s="17" customFormat="1" x14ac:dyDescent="0.3">
      <c r="A97" s="59" t="s">
        <v>23</v>
      </c>
      <c r="B97" s="60"/>
      <c r="C97" s="60"/>
    </row>
    <row r="98" spans="1:169" s="17" customFormat="1" x14ac:dyDescent="0.3">
      <c r="A98" s="54" t="s">
        <v>39</v>
      </c>
      <c r="B98" s="55"/>
      <c r="C98" s="5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</row>
    <row r="99" spans="1:169" s="17" customFormat="1" x14ac:dyDescent="0.3">
      <c r="A99" s="51" t="s">
        <v>19</v>
      </c>
      <c r="B99" s="52"/>
      <c r="C99" s="5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</row>
    <row r="100" spans="1:169" s="17" customFormat="1" x14ac:dyDescent="0.3">
      <c r="A100" s="18" t="s">
        <v>31</v>
      </c>
      <c r="B100" s="19" t="s">
        <v>104</v>
      </c>
      <c r="C100" s="27">
        <v>150000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</row>
    <row r="101" spans="1:169" s="17" customFormat="1" x14ac:dyDescent="0.3">
      <c r="A101" s="18"/>
      <c r="B101" s="22" t="s">
        <v>12</v>
      </c>
      <c r="C101" s="13">
        <f>SUM(C100)</f>
        <v>150000</v>
      </c>
    </row>
    <row r="102" spans="1:169" s="17" customFormat="1" x14ac:dyDescent="0.3">
      <c r="A102" s="18"/>
      <c r="B102" s="22" t="s">
        <v>38</v>
      </c>
      <c r="C102" s="13">
        <f>SUM(C101)</f>
        <v>150000</v>
      </c>
    </row>
    <row r="103" spans="1:169" s="17" customFormat="1" x14ac:dyDescent="0.3">
      <c r="A103" s="54" t="s">
        <v>40</v>
      </c>
      <c r="B103" s="55"/>
      <c r="C103" s="55"/>
    </row>
    <row r="104" spans="1:169" s="17" customFormat="1" x14ac:dyDescent="0.3">
      <c r="A104" s="51" t="s">
        <v>17</v>
      </c>
      <c r="B104" s="52"/>
      <c r="C104" s="52"/>
    </row>
    <row r="105" spans="1:169" s="17" customFormat="1" ht="26.4" x14ac:dyDescent="0.25">
      <c r="A105" s="18" t="s">
        <v>31</v>
      </c>
      <c r="B105" s="15" t="s">
        <v>133</v>
      </c>
      <c r="C105" s="47">
        <v>9590000</v>
      </c>
    </row>
    <row r="106" spans="1:169" s="17" customFormat="1" x14ac:dyDescent="0.25">
      <c r="A106" s="18" t="s">
        <v>32</v>
      </c>
      <c r="B106" s="15" t="s">
        <v>134</v>
      </c>
      <c r="C106" s="47">
        <v>2912446</v>
      </c>
    </row>
    <row r="107" spans="1:169" s="17" customFormat="1" ht="26.4" x14ac:dyDescent="0.25">
      <c r="A107" s="18" t="s">
        <v>97</v>
      </c>
      <c r="B107" s="15" t="s">
        <v>86</v>
      </c>
      <c r="C107" s="47">
        <v>1600000</v>
      </c>
    </row>
    <row r="108" spans="1:169" s="17" customFormat="1" x14ac:dyDescent="0.25">
      <c r="A108" s="18" t="s">
        <v>98</v>
      </c>
      <c r="B108" s="15" t="s">
        <v>69</v>
      </c>
      <c r="C108" s="47">
        <v>1000000</v>
      </c>
    </row>
    <row r="109" spans="1:169" s="17" customFormat="1" ht="26.4" x14ac:dyDescent="0.25">
      <c r="A109" s="18" t="s">
        <v>99</v>
      </c>
      <c r="B109" s="15" t="s">
        <v>135</v>
      </c>
      <c r="C109" s="47">
        <v>1000000</v>
      </c>
    </row>
    <row r="110" spans="1:169" s="17" customFormat="1" x14ac:dyDescent="0.25">
      <c r="A110" s="18" t="s">
        <v>100</v>
      </c>
      <c r="B110" s="15" t="s">
        <v>87</v>
      </c>
      <c r="C110" s="47">
        <v>1000000</v>
      </c>
    </row>
    <row r="111" spans="1:169" s="17" customFormat="1" x14ac:dyDescent="0.25">
      <c r="A111" s="18"/>
      <c r="B111" s="22" t="s">
        <v>12</v>
      </c>
      <c r="C111" s="48">
        <f>SUM(C105:C110)</f>
        <v>17102446</v>
      </c>
    </row>
    <row r="112" spans="1:169" s="17" customFormat="1" x14ac:dyDescent="0.3">
      <c r="A112" s="51" t="s">
        <v>4</v>
      </c>
      <c r="B112" s="52"/>
      <c r="C112" s="52"/>
    </row>
    <row r="113" spans="1:3" s="17" customFormat="1" ht="26.4" x14ac:dyDescent="0.25">
      <c r="A113" s="18" t="s">
        <v>31</v>
      </c>
      <c r="B113" s="15" t="s">
        <v>161</v>
      </c>
      <c r="C113" s="47">
        <v>1284673</v>
      </c>
    </row>
    <row r="114" spans="1:3" s="17" customFormat="1" x14ac:dyDescent="0.25">
      <c r="A114" s="18" t="s">
        <v>32</v>
      </c>
      <c r="B114" s="15" t="s">
        <v>160</v>
      </c>
      <c r="C114" s="47">
        <v>649665</v>
      </c>
    </row>
    <row r="115" spans="1:3" s="17" customFormat="1" ht="26.4" x14ac:dyDescent="0.25">
      <c r="A115" s="18" t="s">
        <v>97</v>
      </c>
      <c r="B115" s="15" t="s">
        <v>88</v>
      </c>
      <c r="C115" s="47">
        <v>1193696</v>
      </c>
    </row>
    <row r="116" spans="1:3" s="17" customFormat="1" x14ac:dyDescent="0.3">
      <c r="A116" s="18" t="s">
        <v>98</v>
      </c>
      <c r="B116" s="15" t="s">
        <v>136</v>
      </c>
      <c r="C116" s="20">
        <v>572564</v>
      </c>
    </row>
    <row r="117" spans="1:3" s="17" customFormat="1" x14ac:dyDescent="0.3">
      <c r="A117" s="18"/>
      <c r="B117" s="22" t="s">
        <v>12</v>
      </c>
      <c r="C117" s="13">
        <f>SUM(C113:C116)</f>
        <v>3700598</v>
      </c>
    </row>
    <row r="118" spans="1:3" s="17" customFormat="1" x14ac:dyDescent="0.3">
      <c r="A118" s="51" t="s">
        <v>5</v>
      </c>
      <c r="B118" s="52"/>
      <c r="C118" s="52"/>
    </row>
    <row r="119" spans="1:3" s="17" customFormat="1" x14ac:dyDescent="0.3">
      <c r="A119" s="18" t="s">
        <v>31</v>
      </c>
      <c r="B119" s="15" t="s">
        <v>137</v>
      </c>
      <c r="C119" s="16">
        <v>4000000</v>
      </c>
    </row>
    <row r="120" spans="1:3" s="17" customFormat="1" x14ac:dyDescent="0.3">
      <c r="A120" s="18"/>
      <c r="B120" s="22" t="s">
        <v>12</v>
      </c>
      <c r="C120" s="13">
        <f>SUM(C119:C119)</f>
        <v>4000000</v>
      </c>
    </row>
    <row r="121" spans="1:3" s="17" customFormat="1" x14ac:dyDescent="0.3">
      <c r="A121" s="51" t="s">
        <v>28</v>
      </c>
      <c r="B121" s="52"/>
      <c r="C121" s="52"/>
    </row>
    <row r="122" spans="1:3" s="17" customFormat="1" x14ac:dyDescent="0.3">
      <c r="A122" s="18" t="s">
        <v>31</v>
      </c>
      <c r="B122" s="23" t="s">
        <v>70</v>
      </c>
      <c r="C122" s="16">
        <v>2970000</v>
      </c>
    </row>
    <row r="123" spans="1:3" s="17" customFormat="1" x14ac:dyDescent="0.3">
      <c r="A123" s="18"/>
      <c r="B123" s="22" t="s">
        <v>12</v>
      </c>
      <c r="C123" s="13">
        <f>SUM(C122:C122)</f>
        <v>2970000</v>
      </c>
    </row>
    <row r="124" spans="1:3" s="17" customFormat="1" x14ac:dyDescent="0.3">
      <c r="A124" s="51" t="s">
        <v>13</v>
      </c>
      <c r="B124" s="52"/>
      <c r="C124" s="52"/>
    </row>
    <row r="125" spans="1:3" s="17" customFormat="1" x14ac:dyDescent="0.3">
      <c r="A125" s="11" t="s">
        <v>31</v>
      </c>
      <c r="B125" s="28" t="s">
        <v>56</v>
      </c>
      <c r="C125" s="16">
        <v>3000000</v>
      </c>
    </row>
    <row r="126" spans="1:3" s="17" customFormat="1" x14ac:dyDescent="0.3">
      <c r="A126" s="18"/>
      <c r="B126" s="22" t="s">
        <v>12</v>
      </c>
      <c r="C126" s="13">
        <f>SUM(C125:C125)</f>
        <v>3000000</v>
      </c>
    </row>
    <row r="127" spans="1:3" s="17" customFormat="1" x14ac:dyDescent="0.3">
      <c r="A127" s="51" t="s">
        <v>6</v>
      </c>
      <c r="B127" s="52"/>
      <c r="C127" s="52"/>
    </row>
    <row r="128" spans="1:3" s="17" customFormat="1" x14ac:dyDescent="0.3">
      <c r="A128" s="18" t="s">
        <v>31</v>
      </c>
      <c r="B128" s="15" t="s">
        <v>83</v>
      </c>
      <c r="C128" s="20">
        <v>1000000</v>
      </c>
    </row>
    <row r="129" spans="1:11" s="17" customFormat="1" x14ac:dyDescent="0.3">
      <c r="A129" s="18" t="s">
        <v>32</v>
      </c>
      <c r="B129" s="15" t="s">
        <v>138</v>
      </c>
      <c r="C129" s="16">
        <v>2280000</v>
      </c>
    </row>
    <row r="130" spans="1:11" s="17" customFormat="1" x14ac:dyDescent="0.3">
      <c r="A130" s="18" t="s">
        <v>97</v>
      </c>
      <c r="B130" s="15" t="s">
        <v>113</v>
      </c>
      <c r="C130" s="16">
        <v>1109700</v>
      </c>
      <c r="D130" s="61"/>
      <c r="E130" s="62"/>
      <c r="F130" s="62"/>
      <c r="G130" s="62"/>
      <c r="H130" s="62"/>
      <c r="I130" s="62"/>
      <c r="J130" s="58"/>
      <c r="K130" s="58"/>
    </row>
    <row r="131" spans="1:11" s="17" customFormat="1" x14ac:dyDescent="0.3">
      <c r="A131" s="18" t="s">
        <v>98</v>
      </c>
      <c r="B131" s="15" t="s">
        <v>84</v>
      </c>
      <c r="C131" s="20">
        <v>1500000</v>
      </c>
    </row>
    <row r="132" spans="1:11" s="17" customFormat="1" x14ac:dyDescent="0.3">
      <c r="A132" s="18"/>
      <c r="B132" s="22" t="s">
        <v>12</v>
      </c>
      <c r="C132" s="13">
        <f>SUM(C128:C131)</f>
        <v>5889700</v>
      </c>
    </row>
    <row r="133" spans="1:11" s="17" customFormat="1" x14ac:dyDescent="0.3">
      <c r="A133" s="51" t="s">
        <v>7</v>
      </c>
      <c r="B133" s="52"/>
      <c r="C133" s="52"/>
      <c r="D133" s="69"/>
      <c r="E133" s="70"/>
      <c r="F133" s="70"/>
      <c r="G133" s="70"/>
      <c r="H133" s="70"/>
    </row>
    <row r="134" spans="1:11" s="17" customFormat="1" x14ac:dyDescent="0.25">
      <c r="A134" s="18" t="s">
        <v>31</v>
      </c>
      <c r="B134" s="23" t="s">
        <v>85</v>
      </c>
      <c r="C134" s="47">
        <v>3000000</v>
      </c>
    </row>
    <row r="135" spans="1:11" s="17" customFormat="1" x14ac:dyDescent="0.3">
      <c r="A135" s="18"/>
      <c r="B135" s="22" t="s">
        <v>12</v>
      </c>
      <c r="C135" s="13">
        <f>SUM(C134:C134)</f>
        <v>3000000</v>
      </c>
    </row>
    <row r="136" spans="1:11" s="17" customFormat="1" x14ac:dyDescent="0.3">
      <c r="A136" s="51" t="s">
        <v>1</v>
      </c>
      <c r="B136" s="52"/>
      <c r="C136" s="52"/>
    </row>
    <row r="137" spans="1:11" s="17" customFormat="1" x14ac:dyDescent="0.3">
      <c r="A137" s="18">
        <v>1</v>
      </c>
      <c r="B137" s="24" t="s">
        <v>153</v>
      </c>
      <c r="C137" s="20">
        <v>3204228</v>
      </c>
    </row>
    <row r="138" spans="1:11" s="17" customFormat="1" x14ac:dyDescent="0.3">
      <c r="A138" s="18"/>
      <c r="B138" s="22" t="s">
        <v>12</v>
      </c>
      <c r="C138" s="13">
        <f>SUM(C137:C137)</f>
        <v>3204228</v>
      </c>
    </row>
    <row r="139" spans="1:11" s="17" customFormat="1" x14ac:dyDescent="0.3">
      <c r="A139" s="51" t="s">
        <v>24</v>
      </c>
      <c r="B139" s="52"/>
      <c r="C139" s="52"/>
    </row>
    <row r="140" spans="1:11" s="17" customFormat="1" ht="26.4" x14ac:dyDescent="0.25">
      <c r="A140" s="18" t="s">
        <v>31</v>
      </c>
      <c r="B140" s="19" t="s">
        <v>170</v>
      </c>
      <c r="C140" s="47">
        <v>173505</v>
      </c>
    </row>
    <row r="141" spans="1:11" s="17" customFormat="1" x14ac:dyDescent="0.3">
      <c r="A141" s="18" t="s">
        <v>32</v>
      </c>
      <c r="B141" s="19" t="s">
        <v>139</v>
      </c>
      <c r="C141" s="20">
        <v>22150000</v>
      </c>
    </row>
    <row r="142" spans="1:11" s="17" customFormat="1" x14ac:dyDescent="0.3">
      <c r="A142" s="18" t="s">
        <v>97</v>
      </c>
      <c r="B142" s="19" t="s">
        <v>162</v>
      </c>
      <c r="C142" s="20">
        <v>3300000</v>
      </c>
    </row>
    <row r="143" spans="1:11" s="17" customFormat="1" x14ac:dyDescent="0.3">
      <c r="A143" s="18"/>
      <c r="B143" s="22" t="s">
        <v>12</v>
      </c>
      <c r="C143" s="13">
        <f>SUM(C140:C142)</f>
        <v>25623505</v>
      </c>
    </row>
    <row r="144" spans="1:11" s="17" customFormat="1" x14ac:dyDescent="0.3">
      <c r="A144" s="51" t="s">
        <v>140</v>
      </c>
      <c r="B144" s="52"/>
      <c r="C144" s="52"/>
    </row>
    <row r="145" spans="1:3" s="17" customFormat="1" x14ac:dyDescent="0.3">
      <c r="A145" s="18" t="s">
        <v>31</v>
      </c>
      <c r="B145" s="19" t="s">
        <v>92</v>
      </c>
      <c r="C145" s="20">
        <v>493402</v>
      </c>
    </row>
    <row r="146" spans="1:3" s="17" customFormat="1" x14ac:dyDescent="0.3">
      <c r="A146" s="18"/>
      <c r="B146" s="22" t="s">
        <v>12</v>
      </c>
      <c r="C146" s="13">
        <f>SUM(C145:C145)</f>
        <v>493402</v>
      </c>
    </row>
    <row r="147" spans="1:3" s="17" customFormat="1" x14ac:dyDescent="0.3">
      <c r="A147" s="51" t="s">
        <v>48</v>
      </c>
      <c r="B147" s="52"/>
      <c r="C147" s="52"/>
    </row>
    <row r="148" spans="1:3" s="17" customFormat="1" x14ac:dyDescent="0.3">
      <c r="A148" s="18" t="s">
        <v>31</v>
      </c>
      <c r="B148" s="23" t="s">
        <v>141</v>
      </c>
      <c r="C148" s="20">
        <v>3000000</v>
      </c>
    </row>
    <row r="149" spans="1:3" s="17" customFormat="1" ht="26.4" x14ac:dyDescent="0.25">
      <c r="A149" s="18" t="s">
        <v>32</v>
      </c>
      <c r="B149" s="23" t="s">
        <v>142</v>
      </c>
      <c r="C149" s="47">
        <v>1333334</v>
      </c>
    </row>
    <row r="150" spans="1:3" s="17" customFormat="1" x14ac:dyDescent="0.3">
      <c r="A150" s="18"/>
      <c r="B150" s="22" t="s">
        <v>12</v>
      </c>
      <c r="C150" s="13">
        <f>SUM(C148:C149)</f>
        <v>4333334</v>
      </c>
    </row>
    <row r="151" spans="1:3" s="17" customFormat="1" x14ac:dyDescent="0.3">
      <c r="A151" s="18"/>
      <c r="B151" s="22" t="s">
        <v>41</v>
      </c>
      <c r="C151" s="13">
        <f>C138+C135+C132+C126+C123+C120+C117+C111+C143+C146+C150</f>
        <v>73317213</v>
      </c>
    </row>
    <row r="152" spans="1:3" s="17" customFormat="1" x14ac:dyDescent="0.3">
      <c r="A152" s="54" t="s">
        <v>42</v>
      </c>
      <c r="B152" s="55"/>
      <c r="C152" s="55"/>
    </row>
    <row r="153" spans="1:3" s="17" customFormat="1" x14ac:dyDescent="0.3">
      <c r="A153" s="51" t="s">
        <v>27</v>
      </c>
      <c r="B153" s="52"/>
      <c r="C153" s="52"/>
    </row>
    <row r="154" spans="1:3" s="17" customFormat="1" ht="26.4" x14ac:dyDescent="0.25">
      <c r="A154" s="18" t="s">
        <v>31</v>
      </c>
      <c r="B154" s="15" t="s">
        <v>66</v>
      </c>
      <c r="C154" s="47">
        <v>700000</v>
      </c>
    </row>
    <row r="155" spans="1:3" s="17" customFormat="1" ht="26.4" x14ac:dyDescent="0.25">
      <c r="A155" s="18" t="s">
        <v>32</v>
      </c>
      <c r="B155" s="15" t="s">
        <v>67</v>
      </c>
      <c r="C155" s="47">
        <v>1190000</v>
      </c>
    </row>
    <row r="156" spans="1:3" s="17" customFormat="1" x14ac:dyDescent="0.3">
      <c r="A156" s="18"/>
      <c r="B156" s="22" t="s">
        <v>12</v>
      </c>
      <c r="C156" s="13">
        <f>SUM(C154:C155)</f>
        <v>1890000</v>
      </c>
    </row>
    <row r="157" spans="1:3" s="17" customFormat="1" x14ac:dyDescent="0.3">
      <c r="A157" s="51" t="s">
        <v>20</v>
      </c>
      <c r="B157" s="52"/>
      <c r="C157" s="52"/>
    </row>
    <row r="158" spans="1:3" s="17" customFormat="1" x14ac:dyDescent="0.25">
      <c r="A158" s="18" t="s">
        <v>31</v>
      </c>
      <c r="B158" s="19" t="s">
        <v>68</v>
      </c>
      <c r="C158" s="47">
        <v>5015594</v>
      </c>
    </row>
    <row r="159" spans="1:3" s="17" customFormat="1" ht="26.4" x14ac:dyDescent="0.25">
      <c r="A159" s="18" t="s">
        <v>32</v>
      </c>
      <c r="B159" s="19" t="s">
        <v>163</v>
      </c>
      <c r="C159" s="47">
        <v>310000</v>
      </c>
    </row>
    <row r="160" spans="1:3" s="17" customFormat="1" x14ac:dyDescent="0.25">
      <c r="A160" s="18"/>
      <c r="B160" s="22" t="s">
        <v>12</v>
      </c>
      <c r="C160" s="48">
        <f>SUM(C158:C159)</f>
        <v>5325594</v>
      </c>
    </row>
    <row r="161" spans="1:3" s="17" customFormat="1" x14ac:dyDescent="0.3">
      <c r="A161" s="51" t="s">
        <v>29</v>
      </c>
      <c r="B161" s="52"/>
      <c r="C161" s="52"/>
    </row>
    <row r="162" spans="1:3" s="17" customFormat="1" x14ac:dyDescent="0.3">
      <c r="A162" s="18">
        <v>1</v>
      </c>
      <c r="B162" s="23" t="s">
        <v>90</v>
      </c>
      <c r="C162" s="20">
        <v>1219833</v>
      </c>
    </row>
    <row r="163" spans="1:3" s="17" customFormat="1" x14ac:dyDescent="0.3">
      <c r="A163" s="18"/>
      <c r="B163" s="22" t="s">
        <v>12</v>
      </c>
      <c r="C163" s="13">
        <f>SUM(C162:C162)</f>
        <v>1219833</v>
      </c>
    </row>
    <row r="164" spans="1:3" s="17" customFormat="1" x14ac:dyDescent="0.3">
      <c r="A164" s="51" t="s">
        <v>49</v>
      </c>
      <c r="B164" s="52"/>
      <c r="C164" s="52"/>
    </row>
    <row r="165" spans="1:3" s="17" customFormat="1" x14ac:dyDescent="0.3">
      <c r="A165" s="18" t="s">
        <v>31</v>
      </c>
      <c r="B165" s="23" t="s">
        <v>89</v>
      </c>
      <c r="C165" s="20">
        <v>1053000</v>
      </c>
    </row>
    <row r="166" spans="1:3" s="17" customFormat="1" x14ac:dyDescent="0.3">
      <c r="A166" s="18"/>
      <c r="B166" s="22" t="s">
        <v>12</v>
      </c>
      <c r="C166" s="13">
        <f>SUM(C165)</f>
        <v>1053000</v>
      </c>
    </row>
    <row r="167" spans="1:3" s="17" customFormat="1" x14ac:dyDescent="0.3">
      <c r="A167" s="51" t="s">
        <v>30</v>
      </c>
      <c r="B167" s="52"/>
      <c r="C167" s="52"/>
    </row>
    <row r="168" spans="1:3" s="17" customFormat="1" ht="26.4" x14ac:dyDescent="0.25">
      <c r="A168" s="18" t="s">
        <v>31</v>
      </c>
      <c r="B168" s="26" t="s">
        <v>143</v>
      </c>
      <c r="C168" s="47">
        <v>525000</v>
      </c>
    </row>
    <row r="169" spans="1:3" s="17" customFormat="1" x14ac:dyDescent="0.3">
      <c r="A169" s="18"/>
      <c r="B169" s="22" t="s">
        <v>12</v>
      </c>
      <c r="C169" s="13">
        <f>SUM(C168:C168)</f>
        <v>525000</v>
      </c>
    </row>
    <row r="170" spans="1:3" s="17" customFormat="1" x14ac:dyDescent="0.3">
      <c r="A170" s="51" t="s">
        <v>50</v>
      </c>
      <c r="B170" s="52"/>
      <c r="C170" s="52"/>
    </row>
    <row r="171" spans="1:3" s="17" customFormat="1" x14ac:dyDescent="0.3">
      <c r="A171" s="18" t="s">
        <v>31</v>
      </c>
      <c r="B171" s="23" t="s">
        <v>93</v>
      </c>
      <c r="C171" s="20">
        <v>1834181</v>
      </c>
    </row>
    <row r="172" spans="1:3" s="17" customFormat="1" x14ac:dyDescent="0.3">
      <c r="A172" s="18"/>
      <c r="B172" s="22" t="s">
        <v>12</v>
      </c>
      <c r="C172" s="13">
        <f>SUM(C171:C171)</f>
        <v>1834181</v>
      </c>
    </row>
    <row r="173" spans="1:3" s="17" customFormat="1" x14ac:dyDescent="0.3">
      <c r="A173" s="51" t="s">
        <v>54</v>
      </c>
      <c r="B173" s="52"/>
      <c r="C173" s="52"/>
    </row>
    <row r="174" spans="1:3" s="17" customFormat="1" x14ac:dyDescent="0.3">
      <c r="A174" s="18">
        <v>1</v>
      </c>
      <c r="B174" s="23" t="s">
        <v>91</v>
      </c>
      <c r="C174" s="20">
        <v>410000</v>
      </c>
    </row>
    <row r="175" spans="1:3" s="17" customFormat="1" x14ac:dyDescent="0.3">
      <c r="A175" s="18"/>
      <c r="B175" s="22" t="s">
        <v>12</v>
      </c>
      <c r="C175" s="13">
        <f>SUM(C174)</f>
        <v>410000</v>
      </c>
    </row>
    <row r="176" spans="1:3" s="17" customFormat="1" x14ac:dyDescent="0.3">
      <c r="A176" s="18"/>
      <c r="B176" s="22" t="s">
        <v>43</v>
      </c>
      <c r="C176" s="13">
        <f>C169+C163+C156+C172+C175+C166+C160</f>
        <v>12257608</v>
      </c>
    </row>
    <row r="177" spans="1:3" s="17" customFormat="1" x14ac:dyDescent="0.3">
      <c r="A177" s="54" t="s">
        <v>44</v>
      </c>
      <c r="B177" s="55"/>
      <c r="C177" s="55"/>
    </row>
    <row r="178" spans="1:3" s="17" customFormat="1" x14ac:dyDescent="0.3">
      <c r="A178" s="51" t="s">
        <v>25</v>
      </c>
      <c r="B178" s="52"/>
      <c r="C178" s="52"/>
    </row>
    <row r="179" spans="1:3" s="17" customFormat="1" x14ac:dyDescent="0.3">
      <c r="A179" s="18" t="s">
        <v>31</v>
      </c>
      <c r="B179" s="19" t="s">
        <v>26</v>
      </c>
      <c r="C179" s="16">
        <v>2000000</v>
      </c>
    </row>
    <row r="180" spans="1:3" s="17" customFormat="1" x14ac:dyDescent="0.3">
      <c r="A180" s="18"/>
      <c r="B180" s="22" t="s">
        <v>12</v>
      </c>
      <c r="C180" s="13">
        <f>SUM(C179)</f>
        <v>2000000</v>
      </c>
    </row>
    <row r="181" spans="1:3" s="17" customFormat="1" x14ac:dyDescent="0.3">
      <c r="A181" s="18"/>
      <c r="B181" s="22" t="s">
        <v>45</v>
      </c>
      <c r="C181" s="13">
        <f>SUM(C180)</f>
        <v>2000000</v>
      </c>
    </row>
    <row r="182" spans="1:3" s="17" customFormat="1" x14ac:dyDescent="0.3">
      <c r="A182" s="18"/>
      <c r="B182" s="22" t="s">
        <v>8</v>
      </c>
      <c r="C182" s="13">
        <f>SUM(C151+C176+C181+C102)</f>
        <v>87724821</v>
      </c>
    </row>
    <row r="183" spans="1:3" s="17" customFormat="1" x14ac:dyDescent="0.3">
      <c r="A183" s="54" t="s">
        <v>61</v>
      </c>
      <c r="B183" s="55"/>
      <c r="C183" s="55"/>
    </row>
    <row r="184" spans="1:3" s="17" customFormat="1" ht="25.8" customHeight="1" x14ac:dyDescent="0.3">
      <c r="A184" s="51" t="s">
        <v>164</v>
      </c>
      <c r="B184" s="57"/>
      <c r="C184" s="57"/>
    </row>
    <row r="185" spans="1:3" s="17" customFormat="1" x14ac:dyDescent="0.3">
      <c r="A185" s="67" t="s">
        <v>5</v>
      </c>
      <c r="B185" s="68"/>
      <c r="C185" s="68"/>
    </row>
    <row r="186" spans="1:3" s="17" customFormat="1" x14ac:dyDescent="0.3">
      <c r="A186" s="18" t="s">
        <v>31</v>
      </c>
      <c r="B186" s="23" t="s">
        <v>165</v>
      </c>
      <c r="C186" s="16">
        <v>2068062</v>
      </c>
    </row>
    <row r="187" spans="1:3" s="17" customFormat="1" x14ac:dyDescent="0.3">
      <c r="A187" s="18"/>
      <c r="B187" s="22" t="s">
        <v>12</v>
      </c>
      <c r="C187" s="29">
        <f>SUM(C186)</f>
        <v>2068062</v>
      </c>
    </row>
    <row r="188" spans="1:3" s="17" customFormat="1" ht="15.75" customHeight="1" x14ac:dyDescent="0.3">
      <c r="A188" s="51" t="s">
        <v>13</v>
      </c>
      <c r="B188" s="52"/>
      <c r="C188" s="52"/>
    </row>
    <row r="189" spans="1:3" s="17" customFormat="1" x14ac:dyDescent="0.3">
      <c r="A189" s="18" t="s">
        <v>32</v>
      </c>
      <c r="B189" s="23" t="s">
        <v>166</v>
      </c>
      <c r="C189" s="20">
        <v>2571142</v>
      </c>
    </row>
    <row r="190" spans="1:3" s="17" customFormat="1" x14ac:dyDescent="0.3">
      <c r="A190" s="18"/>
      <c r="B190" s="22" t="s">
        <v>12</v>
      </c>
      <c r="C190" s="29">
        <f>SUM(C189:C189)</f>
        <v>2571142</v>
      </c>
    </row>
    <row r="191" spans="1:3" s="17" customFormat="1" ht="15.75" customHeight="1" x14ac:dyDescent="0.3">
      <c r="A191" s="51" t="s">
        <v>14</v>
      </c>
      <c r="B191" s="52"/>
      <c r="C191" s="52"/>
    </row>
    <row r="192" spans="1:3" s="17" customFormat="1" x14ac:dyDescent="0.3">
      <c r="A192" s="18" t="s">
        <v>97</v>
      </c>
      <c r="B192" s="23" t="s">
        <v>144</v>
      </c>
      <c r="C192" s="20">
        <v>2340154</v>
      </c>
    </row>
    <row r="193" spans="1:3" s="17" customFormat="1" x14ac:dyDescent="0.3">
      <c r="A193" s="18"/>
      <c r="B193" s="22" t="s">
        <v>12</v>
      </c>
      <c r="C193" s="29">
        <f>SUM(C192)</f>
        <v>2340154</v>
      </c>
    </row>
    <row r="194" spans="1:3" s="17" customFormat="1" ht="15.75" customHeight="1" x14ac:dyDescent="0.3">
      <c r="A194" s="51" t="s">
        <v>16</v>
      </c>
      <c r="B194" s="52"/>
      <c r="C194" s="52"/>
    </row>
    <row r="195" spans="1:3" s="17" customFormat="1" ht="26.4" x14ac:dyDescent="0.25">
      <c r="A195" s="18" t="s">
        <v>98</v>
      </c>
      <c r="B195" s="23" t="s">
        <v>167</v>
      </c>
      <c r="C195" s="46">
        <v>2000000</v>
      </c>
    </row>
    <row r="196" spans="1:3" s="17" customFormat="1" x14ac:dyDescent="0.3">
      <c r="A196" s="18" t="s">
        <v>99</v>
      </c>
      <c r="B196" s="23" t="s">
        <v>154</v>
      </c>
      <c r="C196" s="20">
        <v>438151</v>
      </c>
    </row>
    <row r="197" spans="1:3" s="17" customFormat="1" ht="15.75" customHeight="1" x14ac:dyDescent="0.3">
      <c r="A197" s="18"/>
      <c r="B197" s="22" t="s">
        <v>12</v>
      </c>
      <c r="C197" s="29">
        <f>SUM(C195:C196)</f>
        <v>2438151</v>
      </c>
    </row>
    <row r="198" spans="1:3" s="17" customFormat="1" x14ac:dyDescent="0.3">
      <c r="A198" s="51" t="s">
        <v>2</v>
      </c>
      <c r="B198" s="52"/>
      <c r="C198" s="52"/>
    </row>
    <row r="199" spans="1:3" s="17" customFormat="1" ht="26.4" x14ac:dyDescent="0.3">
      <c r="A199" s="18" t="s">
        <v>100</v>
      </c>
      <c r="B199" s="23" t="s">
        <v>168</v>
      </c>
      <c r="C199" s="20">
        <v>237883</v>
      </c>
    </row>
    <row r="200" spans="1:3" s="17" customFormat="1" ht="26.4" x14ac:dyDescent="0.3">
      <c r="A200" s="18" t="s">
        <v>101</v>
      </c>
      <c r="B200" s="23" t="s">
        <v>150</v>
      </c>
      <c r="C200" s="20">
        <v>218232</v>
      </c>
    </row>
    <row r="201" spans="1:3" s="17" customFormat="1" ht="26.4" x14ac:dyDescent="0.3">
      <c r="A201" s="18" t="s">
        <v>102</v>
      </c>
      <c r="B201" s="23" t="s">
        <v>145</v>
      </c>
      <c r="C201" s="20">
        <v>179391</v>
      </c>
    </row>
    <row r="202" spans="1:3" s="17" customFormat="1" ht="26.4" x14ac:dyDescent="0.3">
      <c r="A202" s="18" t="s">
        <v>103</v>
      </c>
      <c r="B202" s="23" t="s">
        <v>146</v>
      </c>
      <c r="C202" s="20">
        <v>116009</v>
      </c>
    </row>
    <row r="203" spans="1:3" s="17" customFormat="1" ht="26.4" x14ac:dyDescent="0.3">
      <c r="A203" s="18" t="s">
        <v>108</v>
      </c>
      <c r="B203" s="23" t="s">
        <v>147</v>
      </c>
      <c r="C203" s="20">
        <v>80456</v>
      </c>
    </row>
    <row r="204" spans="1:3" s="17" customFormat="1" x14ac:dyDescent="0.3">
      <c r="A204" s="18" t="s">
        <v>109</v>
      </c>
      <c r="B204" s="23" t="s">
        <v>169</v>
      </c>
      <c r="C204" s="20">
        <v>12849</v>
      </c>
    </row>
    <row r="205" spans="1:3" s="17" customFormat="1" x14ac:dyDescent="0.3">
      <c r="A205" s="18"/>
      <c r="B205" s="22" t="s">
        <v>12</v>
      </c>
      <c r="C205" s="29">
        <f>SUM(C199:C204)</f>
        <v>844820</v>
      </c>
    </row>
    <row r="206" spans="1:3" s="17" customFormat="1" x14ac:dyDescent="0.3">
      <c r="A206" s="51" t="s">
        <v>62</v>
      </c>
      <c r="B206" s="52"/>
      <c r="C206" s="52"/>
    </row>
    <row r="207" spans="1:3" s="17" customFormat="1" x14ac:dyDescent="0.3">
      <c r="A207" s="18" t="s">
        <v>110</v>
      </c>
      <c r="B207" s="23" t="s">
        <v>149</v>
      </c>
      <c r="C207" s="20">
        <v>396938</v>
      </c>
    </row>
    <row r="208" spans="1:3" s="17" customFormat="1" x14ac:dyDescent="0.3">
      <c r="A208" s="18"/>
      <c r="B208" s="22" t="s">
        <v>12</v>
      </c>
      <c r="C208" s="29">
        <f>SUM(C207:C207)</f>
        <v>396938</v>
      </c>
    </row>
    <row r="209" spans="1:5" s="17" customFormat="1" ht="26.4" x14ac:dyDescent="0.3">
      <c r="A209" s="18"/>
      <c r="B209" s="22" t="s">
        <v>148</v>
      </c>
      <c r="C209" s="29">
        <f>C187+C208+C205+C197+C193+C190</f>
        <v>10659267</v>
      </c>
    </row>
    <row r="210" spans="1:5" s="17" customFormat="1" x14ac:dyDescent="0.3">
      <c r="A210" s="18"/>
      <c r="B210" s="22" t="s">
        <v>63</v>
      </c>
      <c r="C210" s="29">
        <f>C209</f>
        <v>10659267</v>
      </c>
    </row>
    <row r="211" spans="1:5" s="17" customFormat="1" ht="13.8" thickBot="1" x14ac:dyDescent="0.35">
      <c r="A211" s="65" t="s">
        <v>46</v>
      </c>
      <c r="B211" s="66"/>
      <c r="C211" s="30">
        <f>C95+C182+C210</f>
        <v>217293935</v>
      </c>
    </row>
    <row r="212" spans="1:5" s="17" customFormat="1" x14ac:dyDescent="0.3">
      <c r="A212" s="1"/>
      <c r="B212" s="21"/>
      <c r="C212" s="31"/>
    </row>
    <row r="213" spans="1:5" s="17" customFormat="1" x14ac:dyDescent="0.3">
      <c r="A213" s="1"/>
      <c r="B213" s="21"/>
      <c r="C213" s="31"/>
    </row>
    <row r="216" spans="1:5" ht="26.4" hidden="1" x14ac:dyDescent="0.25">
      <c r="C216" s="44" t="s">
        <v>117</v>
      </c>
      <c r="D216" s="44" t="s">
        <v>118</v>
      </c>
      <c r="E216" s="44" t="s">
        <v>120</v>
      </c>
    </row>
    <row r="217" spans="1:5" ht="13.8" hidden="1" x14ac:dyDescent="0.25">
      <c r="A217" s="39"/>
      <c r="B217" s="40" t="s">
        <v>39</v>
      </c>
      <c r="C217" s="43">
        <f>C17+C102</f>
        <v>2300000</v>
      </c>
      <c r="D217" s="43"/>
      <c r="E217" s="43">
        <f>C217-D217</f>
        <v>2300000</v>
      </c>
    </row>
    <row r="218" spans="1:5" ht="27" hidden="1" customHeight="1" x14ac:dyDescent="0.25">
      <c r="A218" s="38"/>
      <c r="B218" s="40" t="s">
        <v>33</v>
      </c>
      <c r="C218" s="43">
        <f>C28</f>
        <v>8930796</v>
      </c>
      <c r="D218" s="43"/>
      <c r="E218" s="43">
        <f t="shared" ref="E218:E226" si="0">C218-D218</f>
        <v>8930796</v>
      </c>
    </row>
    <row r="219" spans="1:5" ht="13.8" hidden="1" x14ac:dyDescent="0.25">
      <c r="A219" s="38"/>
      <c r="B219" s="40" t="s">
        <v>119</v>
      </c>
      <c r="C219" s="43">
        <v>0</v>
      </c>
      <c r="D219" s="43">
        <v>217293935</v>
      </c>
      <c r="E219" s="43">
        <f t="shared" si="0"/>
        <v>-217293935</v>
      </c>
    </row>
    <row r="220" spans="1:5" ht="16.5" hidden="1" customHeight="1" x14ac:dyDescent="0.25">
      <c r="A220" s="39"/>
      <c r="B220" s="40" t="s">
        <v>34</v>
      </c>
      <c r="C220" s="43">
        <f>C76</f>
        <v>99338282</v>
      </c>
      <c r="D220" s="43"/>
      <c r="E220" s="43">
        <f t="shared" si="0"/>
        <v>99338282</v>
      </c>
    </row>
    <row r="221" spans="1:5" ht="13.8" hidden="1" x14ac:dyDescent="0.25">
      <c r="A221" s="39"/>
      <c r="B221" s="40" t="s">
        <v>37</v>
      </c>
      <c r="C221" s="43">
        <f>C88</f>
        <v>7062269</v>
      </c>
      <c r="D221" s="43"/>
      <c r="E221" s="43">
        <f t="shared" si="0"/>
        <v>7062269</v>
      </c>
    </row>
    <row r="222" spans="1:5" ht="13.8" hidden="1" x14ac:dyDescent="0.25">
      <c r="A222" s="39"/>
      <c r="B222" s="40" t="s">
        <v>53</v>
      </c>
      <c r="C222" s="43">
        <f>C94</f>
        <v>1428500</v>
      </c>
      <c r="D222" s="43"/>
      <c r="E222" s="43">
        <f t="shared" si="0"/>
        <v>1428500</v>
      </c>
    </row>
    <row r="223" spans="1:5" ht="13.8" hidden="1" x14ac:dyDescent="0.25">
      <c r="A223" s="39"/>
      <c r="B223" s="40" t="s">
        <v>40</v>
      </c>
      <c r="C223" s="43">
        <f>C151</f>
        <v>73317213</v>
      </c>
      <c r="D223" s="43"/>
      <c r="E223" s="43">
        <f t="shared" si="0"/>
        <v>73317213</v>
      </c>
    </row>
    <row r="224" spans="1:5" ht="13.8" hidden="1" x14ac:dyDescent="0.25">
      <c r="A224" s="39"/>
      <c r="B224" s="40" t="s">
        <v>42</v>
      </c>
      <c r="C224" s="43">
        <f>C176</f>
        <v>12257608</v>
      </c>
      <c r="D224" s="43"/>
      <c r="E224" s="43">
        <f t="shared" si="0"/>
        <v>12257608</v>
      </c>
    </row>
    <row r="225" spans="1:5" ht="13.8" hidden="1" x14ac:dyDescent="0.25">
      <c r="A225" s="39"/>
      <c r="B225" s="40" t="s">
        <v>44</v>
      </c>
      <c r="C225" s="43">
        <f>C181</f>
        <v>2000000</v>
      </c>
      <c r="D225" s="43"/>
      <c r="E225" s="43">
        <f t="shared" si="0"/>
        <v>2000000</v>
      </c>
    </row>
    <row r="226" spans="1:5" ht="13.8" hidden="1" x14ac:dyDescent="0.25">
      <c r="A226" s="39"/>
      <c r="B226" s="40" t="s">
        <v>61</v>
      </c>
      <c r="C226" s="43">
        <f>C210</f>
        <v>10659267</v>
      </c>
      <c r="D226" s="43"/>
      <c r="E226" s="43">
        <f t="shared" si="0"/>
        <v>10659267</v>
      </c>
    </row>
    <row r="227" spans="1:5" hidden="1" x14ac:dyDescent="0.25">
      <c r="B227" s="41" t="s">
        <v>116</v>
      </c>
      <c r="C227" s="42">
        <f>SUM(C217:C226)</f>
        <v>217293935</v>
      </c>
      <c r="D227" s="42">
        <f t="shared" ref="D227:E227" si="1">SUM(D217:D226)</f>
        <v>217293935</v>
      </c>
      <c r="E227" s="42">
        <f t="shared" si="1"/>
        <v>0</v>
      </c>
    </row>
    <row r="228" spans="1:5" hidden="1" x14ac:dyDescent="0.25"/>
  </sheetData>
  <mergeCells count="63">
    <mergeCell ref="A161:C161"/>
    <mergeCell ref="D133:H133"/>
    <mergeCell ref="A77:C77"/>
    <mergeCell ref="A23:C23"/>
    <mergeCell ref="A61:C61"/>
    <mergeCell ref="A66:C66"/>
    <mergeCell ref="A73:C73"/>
    <mergeCell ref="A41:C41"/>
    <mergeCell ref="A46:C46"/>
    <mergeCell ref="A53:C53"/>
    <mergeCell ref="A58:C58"/>
    <mergeCell ref="A70:C70"/>
    <mergeCell ref="A29:C29"/>
    <mergeCell ref="A30:C30"/>
    <mergeCell ref="A78:C78"/>
    <mergeCell ref="A147:C147"/>
    <mergeCell ref="J130:K130"/>
    <mergeCell ref="A97:C97"/>
    <mergeCell ref="D130:I130"/>
    <mergeCell ref="D91:G92"/>
    <mergeCell ref="A211:B211"/>
    <mergeCell ref="A177:C177"/>
    <mergeCell ref="A178:C178"/>
    <mergeCell ref="A183:C183"/>
    <mergeCell ref="A184:C184"/>
    <mergeCell ref="A188:C188"/>
    <mergeCell ref="A191:C191"/>
    <mergeCell ref="A194:C194"/>
    <mergeCell ref="A198:C198"/>
    <mergeCell ref="A206:C206"/>
    <mergeCell ref="A185:C185"/>
    <mergeCell ref="A173:C173"/>
    <mergeCell ref="A170:C170"/>
    <mergeCell ref="A144:C144"/>
    <mergeCell ref="A103:C103"/>
    <mergeCell ref="A104:C104"/>
    <mergeCell ref="A112:C112"/>
    <mergeCell ref="A118:C118"/>
    <mergeCell ref="A121:C121"/>
    <mergeCell ref="A124:C124"/>
    <mergeCell ref="A127:C127"/>
    <mergeCell ref="A136:C136"/>
    <mergeCell ref="A139:C139"/>
    <mergeCell ref="A167:C167"/>
    <mergeCell ref="A152:C152"/>
    <mergeCell ref="A153:C153"/>
    <mergeCell ref="A164:C164"/>
    <mergeCell ref="A157:C157"/>
    <mergeCell ref="A133:C133"/>
    <mergeCell ref="A5:C5"/>
    <mergeCell ref="A82:C82"/>
    <mergeCell ref="A50:C50"/>
    <mergeCell ref="A18:C18"/>
    <mergeCell ref="A11:C11"/>
    <mergeCell ref="A19:C19"/>
    <mergeCell ref="A12:C12"/>
    <mergeCell ref="A13:C13"/>
    <mergeCell ref="A98:C98"/>
    <mergeCell ref="A99:C99"/>
    <mergeCell ref="A85:C85"/>
    <mergeCell ref="A96:C96"/>
    <mergeCell ref="A89:C89"/>
    <mergeCell ref="A90:C90"/>
  </mergeCells>
  <printOptions horizontalCentered="1"/>
  <pageMargins left="0.39370078740157483" right="0.39370078740157483" top="0.51181102362204722" bottom="0.39370078740157483" header="0" footer="0"/>
  <pageSetup paperSize="9" scale="82" firstPageNumber="157" fitToHeight="31" orientation="landscape" useFirstPageNumber="1" r:id="rId1"/>
  <headerFooter>
    <oddHeader>&amp;C&amp;P</oddHeader>
  </headerFooter>
  <rowBreaks count="3" manualBreakCount="3">
    <brk id="76" max="2" man="1"/>
    <brk id="111" max="2" man="1"/>
    <brk id="1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</vt:lpstr>
      <vt:lpstr>'Приложение № 2.2'!Заголовки_для_печати</vt:lpstr>
      <vt:lpstr>'Приложение № 2.2'!Область_печати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2023-12-20T14:54:22Z</cp:lastPrinted>
  <dcterms:created xsi:type="dcterms:W3CDTF">2019-12-13T13:54:36Z</dcterms:created>
  <dcterms:modified xsi:type="dcterms:W3CDTF">2023-12-20T14:55:06Z</dcterms:modified>
</cp:coreProperties>
</file>