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920" windowHeight="8220"/>
  </bookViews>
  <sheets>
    <sheet name="Приложение № 4 осн" sheetId="2" r:id="rId1"/>
  </sheets>
  <calcPr calcId="162913" fullPrecision="0"/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D14" i="2"/>
  <c r="C14" i="2"/>
  <c r="K30" i="2" l="1"/>
  <c r="K29" i="2"/>
  <c r="C28" i="2"/>
  <c r="J27" i="2"/>
  <c r="I27" i="2"/>
  <c r="H27" i="2"/>
  <c r="H26" i="2" s="1"/>
  <c r="G27" i="2"/>
  <c r="F27" i="2"/>
  <c r="F26" i="2" s="1"/>
  <c r="E27" i="2"/>
  <c r="D27" i="2"/>
  <c r="D26" i="2" s="1"/>
  <c r="C27" i="2"/>
  <c r="J26" i="2"/>
  <c r="I26" i="2"/>
  <c r="G26" i="2"/>
  <c r="E26" i="2"/>
  <c r="K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K22" i="2"/>
  <c r="C21" i="2"/>
  <c r="K21" i="2" s="1"/>
  <c r="K20" i="2"/>
  <c r="K19" i="2"/>
  <c r="J17" i="2"/>
  <c r="J18" i="2" s="1"/>
  <c r="I17" i="2"/>
  <c r="I18" i="2" s="1"/>
  <c r="H17" i="2"/>
  <c r="H18" i="2" s="1"/>
  <c r="G17" i="2"/>
  <c r="G18" i="2" s="1"/>
  <c r="F17" i="2"/>
  <c r="F18" i="2" s="1"/>
  <c r="E17" i="2"/>
  <c r="E18" i="2" s="1"/>
  <c r="D17" i="2"/>
  <c r="D18" i="2" s="1"/>
  <c r="C17" i="2"/>
  <c r="C15" i="2"/>
  <c r="C23" i="2" s="1"/>
  <c r="K23" i="2" s="1"/>
  <c r="K14" i="2"/>
  <c r="K13" i="2"/>
  <c r="K12" i="2"/>
  <c r="K11" i="2"/>
  <c r="K10" i="2"/>
  <c r="K9" i="2"/>
  <c r="K8" i="2"/>
  <c r="K15" i="2" l="1"/>
  <c r="K17" i="2"/>
  <c r="K27" i="2"/>
  <c r="C26" i="2"/>
  <c r="K26" i="2" s="1"/>
  <c r="K24" i="2"/>
  <c r="C18" i="2"/>
  <c r="K18" i="2" s="1"/>
  <c r="K28" i="2"/>
</calcChain>
</file>

<file path=xl/sharedStrings.xml><?xml version="1.0" encoding="utf-8"?>
<sst xmlns="http://schemas.openxmlformats.org/spreadsheetml/2006/main" count="62" uniqueCount="62">
  <si>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</si>
  <si>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</si>
  <si>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</si>
  <si>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</si>
  <si>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</si>
  <si>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</si>
  <si>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</si>
  <si>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</si>
  <si>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</si>
  <si>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</si>
  <si>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</si>
  <si>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</si>
  <si>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</si>
  <si>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</si>
  <si>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к Закону Приднестровской Молдавской Республики</t>
  </si>
  <si>
    <t>(руб.)</t>
  </si>
  <si>
    <t>1.</t>
  </si>
  <si>
    <t>2.</t>
  </si>
  <si>
    <t>3.</t>
  </si>
  <si>
    <t>4.</t>
  </si>
  <si>
    <t>5.</t>
  </si>
  <si>
    <t>4.1.</t>
  </si>
  <si>
    <t>Приложение № 4</t>
  </si>
  <si>
    <t>Субсидии из республиканского бюджета, в том числе прошлых лет:</t>
  </si>
  <si>
    <t>за счет фонда поддержки территорий городов и районов</t>
  </si>
  <si>
    <t>2.2.</t>
  </si>
  <si>
    <t>2.1.</t>
  </si>
  <si>
    <t>на возмещение льгот по коммунальным услугам и услугам жилищного фонда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</si>
  <si>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</si>
  <si>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</si>
  <si>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</si>
  <si>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</si>
  <si>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</si>
  <si>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</si>
  <si>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на содержание и благоустройство исторического военно-мемориального комплекса «Бендерская крепость» и парка им. А. Невского</t>
  </si>
  <si>
    <t>"О республиканском бюджете на 2024 год"</t>
  </si>
  <si>
    <t>Основные параметры местных бюджетов, источники покрытия дефицита местных бюджетов, объемы субсидий из республиканского бюджета на 2024 год</t>
  </si>
  <si>
    <t>1.1.1</t>
  </si>
  <si>
    <t>поступления в доходы территориального экологического фонда</t>
  </si>
  <si>
    <t>1.1.2</t>
  </si>
  <si>
    <t>от оказания платных услуг и иной приносящей доход деятельности</t>
  </si>
  <si>
    <t>1.1.3</t>
  </si>
  <si>
    <t>1.1.4</t>
  </si>
  <si>
    <t>1.1.</t>
  </si>
  <si>
    <t>1.2.</t>
  </si>
  <si>
    <t>не имеющие целевого назначения</t>
  </si>
  <si>
    <t>имеющие целевое назначение, из них:</t>
  </si>
  <si>
    <t>Предельные расходы, из них:</t>
  </si>
  <si>
    <t>за счет доходов, имеющих целевое назначение</t>
  </si>
  <si>
    <t>по прочим направлениям, из них:</t>
  </si>
  <si>
    <t>на цели благоустройства, содержания, уборки и озеленения города Каменки с поселком Солнечный</t>
  </si>
  <si>
    <t xml:space="preserve">целевой сбор с граждан на благоустройство территории города, села (поселка)     </t>
  </si>
  <si>
    <t>налог на содержание жилищного фонда, объектов социально-культурной сферы и благоустройство территории города (района)</t>
  </si>
  <si>
    <t>за счет доходов, не имеющих целевого назначения, из них:</t>
  </si>
  <si>
    <t>по социально защищенным статьям, из них:</t>
  </si>
  <si>
    <t>дотации (трансферты) из республиканского бюджета</t>
  </si>
  <si>
    <t xml:space="preserve">на оплату коммунальных услуг </t>
  </si>
  <si>
    <t>2.3.</t>
  </si>
  <si>
    <t>2.3.1.</t>
  </si>
  <si>
    <t>2.3.1.1</t>
  </si>
  <si>
    <t>2.3.2.</t>
  </si>
  <si>
    <t>2.3.2.1.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</si>
</sst>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vertical="center" wrapText="1"/>
    </xf>
    <xf numFmtId="3" fontId="2" fillId="3" borderId="5" xfId="1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2" fillId="0" borderId="0" xfId="0" applyNumberFormat="1" applyFont="1"/>
    <xf numFmtId="3" fontId="1" fillId="3" borderId="0" xfId="0" applyNumberFormat="1" applyFont="1" applyFill="1"/>
    <xf numFmtId="3" fontId="1" fillId="0" borderId="1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1" fillId="2" borderId="5" xfId="1" applyNumberFormat="1" applyFont="1" applyFill="1" applyBorder="1" applyAlignment="1">
      <alignment vertical="center" wrapText="1"/>
    </xf>
    <xf numFmtId="3" fontId="1" fillId="3" borderId="5" xfId="1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wrapText="1"/>
    </xf>
  </cellXfs>
  <cellStyles count="11">
    <cellStyle name="Обычный" xfId="0" builtinId="0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8" workbookViewId="0">
      <selection activeCell="B25" sqref="B25"/>
    </sheetView>
  </sheetViews>
  <sheetFormatPr defaultColWidth="9.109375" defaultRowHeight="15.6" x14ac:dyDescent="0.3"/>
  <cols>
    <col min="1" max="1" width="8.44140625" style="1" customWidth="1"/>
    <col min="2" max="2" width="53.109375" style="1" customWidth="1"/>
    <col min="3" max="3" width="14.88671875" style="1" bestFit="1" customWidth="1"/>
    <col min="4" max="5" width="13.6640625" style="1" bestFit="1" customWidth="1"/>
    <col min="6" max="6" width="14.88671875" style="1" bestFit="1" customWidth="1"/>
    <col min="7" max="7" width="13.6640625" style="25" bestFit="1" customWidth="1"/>
    <col min="8" max="8" width="13.6640625" style="1" bestFit="1" customWidth="1"/>
    <col min="9" max="9" width="15.5546875" style="1" customWidth="1"/>
    <col min="10" max="10" width="13.6640625" style="1" bestFit="1" customWidth="1"/>
    <col min="11" max="11" width="15.5546875" style="1" customWidth="1"/>
    <col min="12" max="12" width="14.6640625" style="1" customWidth="1"/>
    <col min="13" max="16384" width="9.109375" style="1"/>
  </cols>
  <sheetData>
    <row r="1" spans="1:12" x14ac:dyDescent="0.3">
      <c r="B1" s="24"/>
      <c r="K1" s="2" t="s">
        <v>22</v>
      </c>
    </row>
    <row r="2" spans="1:12" x14ac:dyDescent="0.3">
      <c r="K2" s="2" t="s">
        <v>14</v>
      </c>
    </row>
    <row r="3" spans="1:12" x14ac:dyDescent="0.3">
      <c r="K3" s="2" t="s">
        <v>35</v>
      </c>
    </row>
    <row r="4" spans="1:12" x14ac:dyDescent="0.3">
      <c r="K4" s="2"/>
    </row>
    <row r="5" spans="1:12" x14ac:dyDescent="0.3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 ht="16.2" thickBot="1" x14ac:dyDescent="0.35">
      <c r="G6" s="1"/>
      <c r="K6" s="2" t="s">
        <v>15</v>
      </c>
    </row>
    <row r="7" spans="1:12" s="3" customFormat="1" ht="16.2" thickBot="1" x14ac:dyDescent="0.35">
      <c r="A7" s="8" t="s">
        <v>10</v>
      </c>
      <c r="B7" s="9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1" t="s">
        <v>5</v>
      </c>
      <c r="H7" s="10" t="s">
        <v>6</v>
      </c>
      <c r="I7" s="10" t="s">
        <v>7</v>
      </c>
      <c r="J7" s="10" t="s">
        <v>8</v>
      </c>
      <c r="K7" s="12" t="s">
        <v>9</v>
      </c>
    </row>
    <row r="8" spans="1:12" s="3" customFormat="1" x14ac:dyDescent="0.3">
      <c r="A8" s="14" t="s">
        <v>16</v>
      </c>
      <c r="B8" s="7" t="s">
        <v>12</v>
      </c>
      <c r="C8" s="16">
        <v>442082898</v>
      </c>
      <c r="D8" s="16">
        <v>43773311</v>
      </c>
      <c r="E8" s="16">
        <v>263218355</v>
      </c>
      <c r="F8" s="16">
        <v>268581155</v>
      </c>
      <c r="G8" s="17">
        <v>102156303</v>
      </c>
      <c r="H8" s="16">
        <v>165997530</v>
      </c>
      <c r="I8" s="16">
        <v>97031692</v>
      </c>
      <c r="J8" s="16">
        <v>50038291</v>
      </c>
      <c r="K8" s="18">
        <f>SUM(C8:J8)</f>
        <v>1432879535</v>
      </c>
    </row>
    <row r="9" spans="1:12" s="3" customFormat="1" x14ac:dyDescent="0.3">
      <c r="A9" s="27" t="s">
        <v>43</v>
      </c>
      <c r="B9" s="33" t="s">
        <v>46</v>
      </c>
      <c r="C9" s="16">
        <v>59045935</v>
      </c>
      <c r="D9" s="16">
        <v>13002942</v>
      </c>
      <c r="E9" s="16">
        <v>34998092</v>
      </c>
      <c r="F9" s="16">
        <v>30411080</v>
      </c>
      <c r="G9" s="17">
        <v>10302036</v>
      </c>
      <c r="H9" s="16">
        <v>21662434</v>
      </c>
      <c r="I9" s="16">
        <v>17428246</v>
      </c>
      <c r="J9" s="16">
        <v>7818910</v>
      </c>
      <c r="K9" s="18">
        <f t="shared" ref="K9:K14" si="0">SUM(C9:J9)</f>
        <v>194669675</v>
      </c>
    </row>
    <row r="10" spans="1:12" s="3" customFormat="1" x14ac:dyDescent="0.3">
      <c r="A10" s="28" t="s">
        <v>37</v>
      </c>
      <c r="B10" s="29" t="s">
        <v>38</v>
      </c>
      <c r="C10" s="30">
        <v>5317184</v>
      </c>
      <c r="D10" s="30">
        <v>4615504</v>
      </c>
      <c r="E10" s="30">
        <v>1674668</v>
      </c>
      <c r="F10" s="30">
        <v>3025947</v>
      </c>
      <c r="G10" s="31">
        <v>702531</v>
      </c>
      <c r="H10" s="30">
        <v>1536005</v>
      </c>
      <c r="I10" s="30">
        <v>810159</v>
      </c>
      <c r="J10" s="30">
        <v>377880</v>
      </c>
      <c r="K10" s="18">
        <f t="shared" si="0"/>
        <v>18059878</v>
      </c>
    </row>
    <row r="11" spans="1:12" s="3" customFormat="1" ht="26.4" x14ac:dyDescent="0.3">
      <c r="A11" s="28" t="s">
        <v>39</v>
      </c>
      <c r="B11" s="29" t="s">
        <v>40</v>
      </c>
      <c r="C11" s="30">
        <v>27931800</v>
      </c>
      <c r="D11" s="30">
        <v>744617</v>
      </c>
      <c r="E11" s="30">
        <v>20718822</v>
      </c>
      <c r="F11" s="30">
        <v>7558316</v>
      </c>
      <c r="G11" s="31">
        <v>4535185</v>
      </c>
      <c r="H11" s="30">
        <v>7467547</v>
      </c>
      <c r="I11" s="30">
        <v>7607041</v>
      </c>
      <c r="J11" s="30">
        <v>2869183</v>
      </c>
      <c r="K11" s="18">
        <f t="shared" si="0"/>
        <v>79432511</v>
      </c>
    </row>
    <row r="12" spans="1:12" s="3" customFormat="1" ht="26.4" x14ac:dyDescent="0.3">
      <c r="A12" s="28" t="s">
        <v>41</v>
      </c>
      <c r="B12" s="29" t="s">
        <v>51</v>
      </c>
      <c r="C12" s="30">
        <v>5463899</v>
      </c>
      <c r="D12" s="30">
        <v>343308</v>
      </c>
      <c r="E12" s="30">
        <v>2938895</v>
      </c>
      <c r="F12" s="30">
        <v>2247610</v>
      </c>
      <c r="G12" s="31">
        <v>1218448</v>
      </c>
      <c r="H12" s="30">
        <v>2959297</v>
      </c>
      <c r="I12" s="30">
        <v>1094489</v>
      </c>
      <c r="J12" s="30">
        <v>907782</v>
      </c>
      <c r="K12" s="18">
        <f t="shared" si="0"/>
        <v>17173728</v>
      </c>
    </row>
    <row r="13" spans="1:12" s="3" customFormat="1" ht="39" customHeight="1" x14ac:dyDescent="0.3">
      <c r="A13" s="28" t="s">
        <v>42</v>
      </c>
      <c r="B13" s="29" t="s">
        <v>52</v>
      </c>
      <c r="C13" s="30">
        <v>19240474</v>
      </c>
      <c r="D13" s="30">
        <v>7299513</v>
      </c>
      <c r="E13" s="30">
        <v>8247782</v>
      </c>
      <c r="F13" s="30">
        <v>14829295</v>
      </c>
      <c r="G13" s="31">
        <v>3025613</v>
      </c>
      <c r="H13" s="30">
        <v>7444126</v>
      </c>
      <c r="I13" s="30">
        <v>2138919</v>
      </c>
      <c r="J13" s="30">
        <v>1316183</v>
      </c>
      <c r="K13" s="18">
        <f t="shared" si="0"/>
        <v>63541905</v>
      </c>
    </row>
    <row r="14" spans="1:12" s="3" customFormat="1" x14ac:dyDescent="0.3">
      <c r="A14" s="27" t="s">
        <v>44</v>
      </c>
      <c r="B14" s="33" t="s">
        <v>45</v>
      </c>
      <c r="C14" s="16">
        <f>C8-C9</f>
        <v>383036963</v>
      </c>
      <c r="D14" s="16">
        <f t="shared" ref="D14:J14" si="1">D8-D9</f>
        <v>30770369</v>
      </c>
      <c r="E14" s="16">
        <f t="shared" si="1"/>
        <v>228220263</v>
      </c>
      <c r="F14" s="16">
        <f t="shared" si="1"/>
        <v>238170075</v>
      </c>
      <c r="G14" s="17">
        <f t="shared" si="1"/>
        <v>91854267</v>
      </c>
      <c r="H14" s="16">
        <f t="shared" si="1"/>
        <v>144335096</v>
      </c>
      <c r="I14" s="16">
        <f t="shared" si="1"/>
        <v>79603446</v>
      </c>
      <c r="J14" s="16">
        <f t="shared" si="1"/>
        <v>42219381</v>
      </c>
      <c r="K14" s="18">
        <f t="shared" si="0"/>
        <v>1238209860</v>
      </c>
    </row>
    <row r="15" spans="1:12" s="3" customFormat="1" x14ac:dyDescent="0.3">
      <c r="A15" s="15" t="s">
        <v>17</v>
      </c>
      <c r="B15" s="4" t="s">
        <v>47</v>
      </c>
      <c r="C15" s="19">
        <f>454552978-12470080</f>
        <v>442082898</v>
      </c>
      <c r="D15" s="19">
        <v>43773311</v>
      </c>
      <c r="E15" s="19">
        <v>316630814</v>
      </c>
      <c r="F15" s="19">
        <v>268581155</v>
      </c>
      <c r="G15" s="19">
        <v>128929141</v>
      </c>
      <c r="H15" s="19">
        <v>239367234</v>
      </c>
      <c r="I15" s="19">
        <v>142293354</v>
      </c>
      <c r="J15" s="19">
        <v>78283477</v>
      </c>
      <c r="K15" s="20">
        <f>SUM(C15:J15)</f>
        <v>1659941384</v>
      </c>
      <c r="L15" s="6"/>
    </row>
    <row r="16" spans="1:12" s="3" customFormat="1" x14ac:dyDescent="0.3">
      <c r="A16" s="15" t="s">
        <v>26</v>
      </c>
      <c r="B16" s="4" t="s">
        <v>56</v>
      </c>
      <c r="C16" s="32">
        <v>13587224</v>
      </c>
      <c r="D16" s="19">
        <v>1117816</v>
      </c>
      <c r="E16" s="19">
        <v>10361541</v>
      </c>
      <c r="F16" s="19">
        <v>11000831</v>
      </c>
      <c r="G16" s="19">
        <v>4273625</v>
      </c>
      <c r="H16" s="19">
        <v>6147656</v>
      </c>
      <c r="I16" s="19">
        <v>3785930</v>
      </c>
      <c r="J16" s="19">
        <v>2841066</v>
      </c>
      <c r="K16" s="20">
        <v>53115689</v>
      </c>
      <c r="L16" s="6"/>
    </row>
    <row r="17" spans="1:12" s="3" customFormat="1" x14ac:dyDescent="0.3">
      <c r="A17" s="15" t="s">
        <v>25</v>
      </c>
      <c r="B17" s="33" t="s">
        <v>48</v>
      </c>
      <c r="C17" s="32">
        <f>C9</f>
        <v>59045935</v>
      </c>
      <c r="D17" s="19">
        <f t="shared" ref="D17:J17" si="2">D9</f>
        <v>13002942</v>
      </c>
      <c r="E17" s="19">
        <f t="shared" si="2"/>
        <v>34998092</v>
      </c>
      <c r="F17" s="19">
        <f t="shared" si="2"/>
        <v>30411080</v>
      </c>
      <c r="G17" s="19">
        <f t="shared" si="2"/>
        <v>10302036</v>
      </c>
      <c r="H17" s="19">
        <f t="shared" si="2"/>
        <v>21662434</v>
      </c>
      <c r="I17" s="19">
        <f t="shared" si="2"/>
        <v>17428246</v>
      </c>
      <c r="J17" s="19">
        <f t="shared" si="2"/>
        <v>7818910</v>
      </c>
      <c r="K17" s="20">
        <f>SUM(C17:J17)</f>
        <v>194669675</v>
      </c>
      <c r="L17" s="6"/>
    </row>
    <row r="18" spans="1:12" s="3" customFormat="1" ht="28.5" customHeight="1" x14ac:dyDescent="0.3">
      <c r="A18" s="15" t="s">
        <v>57</v>
      </c>
      <c r="B18" s="33" t="s">
        <v>53</v>
      </c>
      <c r="C18" s="32">
        <f>C15-C17</f>
        <v>383036963</v>
      </c>
      <c r="D18" s="32">
        <f t="shared" ref="D18:J18" si="3">D15-D17</f>
        <v>30770369</v>
      </c>
      <c r="E18" s="32">
        <f t="shared" si="3"/>
        <v>281632722</v>
      </c>
      <c r="F18" s="32">
        <f t="shared" si="3"/>
        <v>238170075</v>
      </c>
      <c r="G18" s="32">
        <f t="shared" si="3"/>
        <v>118627105</v>
      </c>
      <c r="H18" s="32">
        <f t="shared" si="3"/>
        <v>217704800</v>
      </c>
      <c r="I18" s="32">
        <f t="shared" si="3"/>
        <v>124865108</v>
      </c>
      <c r="J18" s="32">
        <f t="shared" si="3"/>
        <v>70464567</v>
      </c>
      <c r="K18" s="20">
        <f>SUM(C18:J18)</f>
        <v>1465271709</v>
      </c>
      <c r="L18" s="6"/>
    </row>
    <row r="19" spans="1:12" s="3" customFormat="1" x14ac:dyDescent="0.3">
      <c r="A19" s="15" t="s">
        <v>58</v>
      </c>
      <c r="B19" s="5" t="s">
        <v>54</v>
      </c>
      <c r="C19" s="26">
        <v>313710517</v>
      </c>
      <c r="D19" s="26">
        <v>26456928</v>
      </c>
      <c r="E19" s="26">
        <v>224493563</v>
      </c>
      <c r="F19" s="26">
        <v>205933676</v>
      </c>
      <c r="G19" s="26">
        <v>104666094</v>
      </c>
      <c r="H19" s="26">
        <v>184450303</v>
      </c>
      <c r="I19" s="26">
        <v>108466593</v>
      </c>
      <c r="J19" s="26">
        <v>60985319</v>
      </c>
      <c r="K19" s="20">
        <f t="shared" ref="K19:K29" si="4">SUM(C19:J19)</f>
        <v>1229162993</v>
      </c>
      <c r="L19" s="6"/>
    </row>
    <row r="20" spans="1:12" s="3" customFormat="1" ht="31.5" customHeight="1" x14ac:dyDescent="0.3">
      <c r="A20" s="13" t="s">
        <v>59</v>
      </c>
      <c r="B20" s="29" t="s">
        <v>27</v>
      </c>
      <c r="C20" s="26">
        <v>5696252</v>
      </c>
      <c r="D20" s="26">
        <v>437544</v>
      </c>
      <c r="E20" s="26">
        <v>3049681</v>
      </c>
      <c r="F20" s="26">
        <v>1530452</v>
      </c>
      <c r="G20" s="26">
        <v>366700</v>
      </c>
      <c r="H20" s="26"/>
      <c r="I20" s="26">
        <v>180000</v>
      </c>
      <c r="J20" s="26"/>
      <c r="K20" s="20">
        <f t="shared" si="4"/>
        <v>11260629</v>
      </c>
      <c r="L20" s="6"/>
    </row>
    <row r="21" spans="1:12" s="3" customFormat="1" x14ac:dyDescent="0.3">
      <c r="A21" s="15" t="s">
        <v>60</v>
      </c>
      <c r="B21" s="5" t="s">
        <v>49</v>
      </c>
      <c r="C21" s="26">
        <f>81796526-12470080</f>
        <v>69326446</v>
      </c>
      <c r="D21" s="26">
        <v>4313441</v>
      </c>
      <c r="E21" s="26">
        <v>57139159</v>
      </c>
      <c r="F21" s="26">
        <v>32236399</v>
      </c>
      <c r="G21" s="26">
        <v>13961011</v>
      </c>
      <c r="H21" s="26">
        <v>33254497</v>
      </c>
      <c r="I21" s="26">
        <v>16398515</v>
      </c>
      <c r="J21" s="26">
        <v>9479248</v>
      </c>
      <c r="K21" s="20">
        <f t="shared" si="4"/>
        <v>236108716</v>
      </c>
      <c r="L21" s="6"/>
    </row>
    <row r="22" spans="1:12" s="3" customFormat="1" ht="32.25" customHeight="1" x14ac:dyDescent="0.3">
      <c r="A22" s="13" t="s">
        <v>61</v>
      </c>
      <c r="B22" s="5" t="s">
        <v>50</v>
      </c>
      <c r="C22" s="26"/>
      <c r="D22" s="21"/>
      <c r="E22" s="21"/>
      <c r="F22" s="21"/>
      <c r="G22" s="21"/>
      <c r="H22" s="21"/>
      <c r="I22" s="21"/>
      <c r="J22" s="21">
        <v>2600000</v>
      </c>
      <c r="K22" s="20">
        <f t="shared" si="4"/>
        <v>2600000</v>
      </c>
      <c r="L22" s="6"/>
    </row>
    <row r="23" spans="1:12" s="3" customFormat="1" x14ac:dyDescent="0.3">
      <c r="A23" s="15" t="s">
        <v>18</v>
      </c>
      <c r="B23" s="4" t="s">
        <v>11</v>
      </c>
      <c r="C23" s="19">
        <f t="shared" ref="C23:J23" si="5">C15-C8</f>
        <v>0</v>
      </c>
      <c r="D23" s="19">
        <f t="shared" si="5"/>
        <v>0</v>
      </c>
      <c r="E23" s="19">
        <f t="shared" si="5"/>
        <v>53412459</v>
      </c>
      <c r="F23" s="19">
        <f t="shared" si="5"/>
        <v>0</v>
      </c>
      <c r="G23" s="19">
        <f t="shared" si="5"/>
        <v>26772838</v>
      </c>
      <c r="H23" s="19">
        <f t="shared" si="5"/>
        <v>73369704</v>
      </c>
      <c r="I23" s="19">
        <f t="shared" si="5"/>
        <v>45261662</v>
      </c>
      <c r="J23" s="19">
        <f t="shared" si="5"/>
        <v>28245186</v>
      </c>
      <c r="K23" s="20">
        <f t="shared" si="4"/>
        <v>227061849</v>
      </c>
    </row>
    <row r="24" spans="1:12" s="6" customFormat="1" ht="31.2" x14ac:dyDescent="0.3">
      <c r="A24" s="15" t="s">
        <v>19</v>
      </c>
      <c r="B24" s="4" t="s">
        <v>13</v>
      </c>
      <c r="C24" s="19">
        <f>SUM(C25)</f>
        <v>0</v>
      </c>
      <c r="D24" s="19">
        <f t="shared" ref="D24:J24" si="6">SUM(D25)</f>
        <v>0</v>
      </c>
      <c r="E24" s="19">
        <f t="shared" si="6"/>
        <v>53412459</v>
      </c>
      <c r="F24" s="19">
        <f t="shared" si="6"/>
        <v>0</v>
      </c>
      <c r="G24" s="19">
        <f t="shared" si="6"/>
        <v>26772838</v>
      </c>
      <c r="H24" s="19">
        <f t="shared" si="6"/>
        <v>73369704</v>
      </c>
      <c r="I24" s="19">
        <f t="shared" si="6"/>
        <v>45261662</v>
      </c>
      <c r="J24" s="19">
        <f t="shared" si="6"/>
        <v>28245186</v>
      </c>
      <c r="K24" s="20">
        <f t="shared" si="4"/>
        <v>227061849</v>
      </c>
      <c r="L24" s="3"/>
    </row>
    <row r="25" spans="1:12" s="3" customFormat="1" ht="17.25" customHeight="1" x14ac:dyDescent="0.3">
      <c r="A25" s="13" t="s">
        <v>21</v>
      </c>
      <c r="B25" s="5" t="s">
        <v>55</v>
      </c>
      <c r="C25" s="21">
        <v>0</v>
      </c>
      <c r="D25" s="21">
        <v>0</v>
      </c>
      <c r="E25" s="21">
        <v>53412459</v>
      </c>
      <c r="F25" s="21">
        <v>0</v>
      </c>
      <c r="G25" s="21">
        <v>26772838</v>
      </c>
      <c r="H25" s="21">
        <v>73369704</v>
      </c>
      <c r="I25" s="21">
        <v>45261662</v>
      </c>
      <c r="J25" s="21">
        <v>28245186</v>
      </c>
      <c r="K25" s="23">
        <f t="shared" si="4"/>
        <v>227061849</v>
      </c>
      <c r="L25" s="6"/>
    </row>
    <row r="26" spans="1:12" ht="31.2" x14ac:dyDescent="0.3">
      <c r="A26" s="15" t="s">
        <v>20</v>
      </c>
      <c r="B26" s="4" t="s">
        <v>23</v>
      </c>
      <c r="C26" s="19">
        <f>SUM(C27+C28+C29+C30)</f>
        <v>46277198</v>
      </c>
      <c r="D26" s="19">
        <f t="shared" ref="D26:J26" si="7">SUM(D27+D28+D29+D30)</f>
        <v>1448255</v>
      </c>
      <c r="E26" s="19">
        <f t="shared" si="7"/>
        <v>21853604</v>
      </c>
      <c r="F26" s="19">
        <f t="shared" si="7"/>
        <v>31509125</v>
      </c>
      <c r="G26" s="19">
        <f t="shared" si="7"/>
        <v>21711041</v>
      </c>
      <c r="H26" s="19">
        <f t="shared" si="7"/>
        <v>34343823</v>
      </c>
      <c r="I26" s="19">
        <f t="shared" si="7"/>
        <v>19829631</v>
      </c>
      <c r="J26" s="19">
        <f t="shared" si="7"/>
        <v>17005105</v>
      </c>
      <c r="K26" s="20">
        <f t="shared" si="4"/>
        <v>193977782</v>
      </c>
    </row>
    <row r="27" spans="1:12" ht="31.2" x14ac:dyDescent="0.3">
      <c r="A27" s="13" t="s">
        <v>28</v>
      </c>
      <c r="B27" s="5" t="s">
        <v>24</v>
      </c>
      <c r="C27" s="21">
        <f>2853996-50000</f>
        <v>2803996</v>
      </c>
      <c r="D27" s="21">
        <f>158300+150000</f>
        <v>308300</v>
      </c>
      <c r="E27" s="21">
        <f>1713938-50000</f>
        <v>1663938</v>
      </c>
      <c r="F27" s="21">
        <f>1348881-10000</f>
        <v>1338881</v>
      </c>
      <c r="G27" s="22">
        <f>713864-10000</f>
        <v>703864</v>
      </c>
      <c r="H27" s="21">
        <f>711468-10000</f>
        <v>701468</v>
      </c>
      <c r="I27" s="21">
        <f>570960-10000</f>
        <v>560960</v>
      </c>
      <c r="J27" s="21">
        <f>610125-10000</f>
        <v>600125</v>
      </c>
      <c r="K27" s="23">
        <f t="shared" si="4"/>
        <v>8681532</v>
      </c>
    </row>
    <row r="28" spans="1:12" ht="31.2" x14ac:dyDescent="0.3">
      <c r="A28" s="13" t="s">
        <v>29</v>
      </c>
      <c r="B28" s="5" t="s">
        <v>30</v>
      </c>
      <c r="C28" s="21">
        <f>499587+12470080</f>
        <v>12969667</v>
      </c>
      <c r="D28" s="21"/>
      <c r="E28" s="21"/>
      <c r="F28" s="21"/>
      <c r="G28" s="22"/>
      <c r="H28" s="21"/>
      <c r="I28" s="21"/>
      <c r="J28" s="21"/>
      <c r="K28" s="23">
        <f t="shared" si="4"/>
        <v>12969667</v>
      </c>
    </row>
    <row r="29" spans="1:12" ht="31.2" x14ac:dyDescent="0.3">
      <c r="A29" s="13" t="s">
        <v>32</v>
      </c>
      <c r="B29" s="5" t="s">
        <v>31</v>
      </c>
      <c r="C29" s="21">
        <v>30503535</v>
      </c>
      <c r="D29" s="21">
        <v>1139955</v>
      </c>
      <c r="E29" s="21">
        <v>19367742</v>
      </c>
      <c r="F29" s="21">
        <v>30170244</v>
      </c>
      <c r="G29" s="21">
        <v>21007177</v>
      </c>
      <c r="H29" s="21">
        <v>33642355</v>
      </c>
      <c r="I29" s="21">
        <v>19268671</v>
      </c>
      <c r="J29" s="21">
        <v>16404980</v>
      </c>
      <c r="K29" s="23">
        <f t="shared" si="4"/>
        <v>171504659</v>
      </c>
    </row>
    <row r="30" spans="1:12" ht="45.75" customHeight="1" thickBot="1" x14ac:dyDescent="0.35">
      <c r="A30" s="34" t="s">
        <v>33</v>
      </c>
      <c r="B30" s="35" t="s">
        <v>34</v>
      </c>
      <c r="C30" s="36"/>
      <c r="D30" s="36"/>
      <c r="E30" s="36">
        <v>821924</v>
      </c>
      <c r="F30" s="36"/>
      <c r="G30" s="37"/>
      <c r="H30" s="36"/>
      <c r="I30" s="36"/>
      <c r="J30" s="36"/>
      <c r="K30" s="38">
        <f t="shared" ref="K30" si="8">SUM(C30:J30)</f>
        <v>821924</v>
      </c>
    </row>
  </sheetData>
  <mergeCells count="1">
    <mergeCell ref="A5:K5"/>
  </mergeCells>
  <printOptions horizontalCentered="1"/>
  <pageMargins left="0.31496062992125984" right="0.11811023622047245" top="0.55118110236220474" bottom="0.35433070866141736" header="0.31496062992125984" footer="0.31496062992125984"/>
  <pageSetup paperSize="9" scale="73" firstPageNumber="196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4 осн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2023-12-20T15:08:38Z</dcterms:modified>
</cp:coreProperties>
</file>