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8800" windowHeight="12336"/>
  </bookViews>
  <sheets>
    <sheet name="Приложение № 8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2" l="1"/>
  <c r="H18" i="2" l="1"/>
  <c r="M19" i="2"/>
  <c r="I20" i="2" l="1"/>
  <c r="I21" i="2"/>
  <c r="I22" i="2"/>
  <c r="I23" i="2"/>
  <c r="I24" i="2"/>
  <c r="I25" i="2"/>
  <c r="I26" i="2"/>
  <c r="I19" i="2"/>
  <c r="I18" i="2" s="1"/>
  <c r="M29" i="2"/>
  <c r="M22" i="2" l="1"/>
  <c r="G22" i="2" s="1"/>
  <c r="M9" i="2" l="1"/>
  <c r="M7" i="2" s="1"/>
  <c r="P27" i="2" s="1"/>
  <c r="O28" i="2" l="1"/>
  <c r="O27" i="2"/>
  <c r="L18" i="2"/>
  <c r="M26" i="2" l="1"/>
  <c r="G26" i="2" s="1"/>
  <c r="D26" i="2"/>
  <c r="M25" i="2"/>
  <c r="G25" i="2" s="1"/>
  <c r="D25" i="2"/>
  <c r="M24" i="2"/>
  <c r="G24" i="2" s="1"/>
  <c r="D24" i="2"/>
  <c r="M23" i="2"/>
  <c r="G23" i="2" s="1"/>
  <c r="D23" i="2"/>
  <c r="D22" i="2"/>
  <c r="M21" i="2"/>
  <c r="M20" i="2"/>
  <c r="K18" i="2"/>
  <c r="J18" i="2"/>
  <c r="F18" i="2"/>
  <c r="M18" i="2" l="1"/>
  <c r="M13" i="2" s="1"/>
  <c r="M12" i="2" s="1"/>
  <c r="G18" i="2" l="1"/>
</calcChain>
</file>

<file path=xl/sharedStrings.xml><?xml version="1.0" encoding="utf-8"?>
<sst xmlns="http://schemas.openxmlformats.org/spreadsheetml/2006/main" count="63" uniqueCount="63">
  <si>
    <t>ДОХОДЫ ВСЕГО, в том числе:</t>
  </si>
  <si>
    <t>Налог с владельцев транспортных средств, уплачиваемый юридическими лицами</t>
  </si>
  <si>
    <t>Отчисления от налога на доходы организаций</t>
  </si>
  <si>
    <t>РАСХОДЫ ВСЕГО, в том числе: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</si>
  <si>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</si>
  <si>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</si>
  <si>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</si>
  <si>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</si>
  <si>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</si>
  <si>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</si>
  <si>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</si>
  <si>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>на государственные дороги</t>
  </si>
  <si>
    <t>на улично-дорожную сеть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</si>
  <si>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</si>
  <si>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</si>
  <si>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</si>
  <si>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</si>
  <si>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</si>
  <si>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г.Тирасполя</t>
  </si>
  <si>
    <t>г. Днестровска</t>
  </si>
  <si>
    <t>г. Бендеры</t>
  </si>
  <si>
    <t>Григориопольского района и г. Григориополя</t>
  </si>
  <si>
    <t xml:space="preserve">Министерство экономического развития Приднестровской Молдавской Республики </t>
  </si>
  <si>
    <t>а)</t>
  </si>
  <si>
    <t>б)</t>
  </si>
  <si>
    <t>в)</t>
  </si>
  <si>
    <t>г)</t>
  </si>
  <si>
    <t>д)</t>
  </si>
  <si>
    <t>е)</t>
  </si>
  <si>
    <t>ж)</t>
  </si>
  <si>
    <t>з)</t>
  </si>
  <si>
    <t>1.2.</t>
  </si>
  <si>
    <t>2.</t>
  </si>
  <si>
    <t>1.</t>
  </si>
  <si>
    <t>1.1.</t>
  </si>
  <si>
    <t>Всего субсидий из республиканского бюджета, в том числе:</t>
  </si>
  <si>
    <t>(руб.)</t>
  </si>
  <si>
    <t>1.3.</t>
  </si>
  <si>
    <t>2.1</t>
  </si>
  <si>
    <t>2.1.1.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</si>
  <si>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</si>
  <si>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</si>
  <si>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</si>
  <si>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</si>
  <si>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>Основные характеристики Дорожного фонда Приднестровской Молдавской Республики на 2024 год</t>
  </si>
  <si>
    <t>"О республиканском бюджете на 2024 год"</t>
  </si>
  <si>
    <t xml:space="preserve">Целевые субсидии Дорожного фонда на финансирование капитального ремонта дорожных покрытий после замены сетей подземных инженерных коммуникаций </t>
  </si>
  <si>
    <t>Приложение № 8</t>
  </si>
  <si>
    <t>1.4.</t>
  </si>
  <si>
    <t>Акцизный сбор от реализации газа углеводородного сжиженного, используемого в качестве автомобильного топлива</t>
  </si>
  <si>
    <t>3.</t>
  </si>
  <si>
    <t>Резерв Дорожного фонда Приднестровской Молдавской Республики</t>
  </si>
  <si>
    <t>2.2.</t>
  </si>
  <si>
    <t>реконструкция и капитальный                                                             ремонт сетей                                                                       ливневой канализации</t>
  </si>
  <si>
    <t xml:space="preserve">по автом. дорогам общего                                       пользования, находящимся                                                                                   в мун. собств.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</si>
  <si>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автомобильным дорогам общего                                                       пользования, находящимся                                               в государственной собственности                                                   (Прилож. 8.1)</t>
  </si>
  <si>
    <t xml:space="preserve"> Итого субсидий на исполнение  программ развития                                                       дорожной отрасли, руб.</t>
  </si>
  <si>
    <t>к Закону Приднестровской Молдавской Республики</t>
  </si>
  <si>
    <r>
      <t xml:space="preserve">Отчисления от единого таможенного платежа в размере 20,50 </t>
    </r>
    <r>
      <rPr>
        <b/>
        <sz val="13"/>
        <rFont val="Times New Roman"/>
        <family val="1"/>
        <charset val="204"/>
      </rPr>
      <t>%</t>
    </r>
  </si>
  <si>
    <t>на оплату потребленной электроэнергии сетей уличного освещения  автомобильных дорог общего пользования, находящихся на балансе государственного унитарного предприятия "Единые распределительные электрические сети"</t>
  </si>
  <si>
    <r>
      <t>для перечисления</t>
    </r>
    <r>
      <rPr>
        <b/>
        <sz val="13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0,49%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</t>
    </r>
  </si>
  <si>
    <t>для перечисления 2,14%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</si>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</sst>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49" fontId="3" fillId="0" borderId="0" xfId="1" applyNumberFormat="1" applyFont="1" applyFill="1" applyBorder="1" applyAlignment="1">
      <alignment vertical="center" wrapText="1"/>
    </xf>
    <xf numFmtId="3" fontId="4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right" vertical="center" wrapText="1"/>
    </xf>
    <xf numFmtId="9" fontId="6" fillId="0" borderId="1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0" fontId="5" fillId="0" borderId="1" xfId="1" applyNumberFormat="1" applyFont="1" applyFill="1" applyBorder="1" applyAlignment="1">
      <alignment horizontal="right" vertical="center" wrapText="1"/>
    </xf>
    <xf numFmtId="9" fontId="5" fillId="0" borderId="1" xfId="1" applyNumberFormat="1" applyFont="1" applyFill="1" applyBorder="1" applyAlignment="1">
      <alignment horizontal="right" vertical="center" wrapText="1"/>
    </xf>
    <xf numFmtId="10" fontId="5" fillId="0" borderId="1" xfId="2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6" fillId="0" borderId="1" xfId="1" applyNumberFormat="1" applyFont="1" applyBorder="1" applyAlignment="1">
      <alignment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 2" xfId="1"/>
    <cellStyle name="Обычный 3" xfId="3"/>
    <cellStyle name="Процент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60" zoomScaleNormal="80" workbookViewId="0">
      <selection activeCell="E18" sqref="E18"/>
    </sheetView>
  </sheetViews>
  <sheetFormatPr defaultColWidth="9.109375" defaultRowHeight="13.2" x14ac:dyDescent="0.3"/>
  <cols>
    <col min="1" max="1" width="7" style="2" customWidth="1"/>
    <col min="2" max="2" width="65.109375" style="1" customWidth="1"/>
    <col min="3" max="3" width="14.33203125" style="1" customWidth="1"/>
    <col min="4" max="4" width="12.33203125" style="1" customWidth="1"/>
    <col min="5" max="5" width="15.21875" style="1" customWidth="1"/>
    <col min="6" max="6" width="11.77734375" style="1" customWidth="1"/>
    <col min="7" max="7" width="17.5546875" style="1" customWidth="1"/>
    <col min="8" max="8" width="18.21875" style="1" customWidth="1"/>
    <col min="9" max="9" width="19.33203125" style="1" customWidth="1"/>
    <col min="10" max="10" width="16.88671875" style="1" customWidth="1"/>
    <col min="11" max="11" width="16.44140625" style="1" customWidth="1"/>
    <col min="12" max="12" width="18" style="1" customWidth="1"/>
    <col min="13" max="13" width="23.109375" style="1" bestFit="1" customWidth="1"/>
    <col min="14" max="14" width="9.109375" style="1" customWidth="1"/>
    <col min="15" max="15" width="14" style="1" hidden="1" customWidth="1"/>
    <col min="16" max="16" width="22.6640625" style="1" hidden="1" customWidth="1"/>
    <col min="17" max="16384" width="9.109375" style="1"/>
  </cols>
  <sheetData>
    <row r="1" spans="1:13" ht="16.8" x14ac:dyDescent="0.3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6.8" x14ac:dyDescent="0.3">
      <c r="A2" s="48" t="s">
        <v>57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6.8" x14ac:dyDescent="0.3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6.8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6.8" x14ac:dyDescent="0.3">
      <c r="A5" s="49" t="s">
        <v>44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6.8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 t="s">
        <v>36</v>
      </c>
    </row>
    <row r="7" spans="1:13" s="4" customFormat="1" ht="16.8" x14ac:dyDescent="0.3">
      <c r="A7" s="12" t="s">
        <v>33</v>
      </c>
      <c r="B7" s="50" t="s">
        <v>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13">
        <f>SUM(M8:M11)</f>
        <v>319223057</v>
      </c>
    </row>
    <row r="8" spans="1:13" s="3" customFormat="1" ht="16.8" x14ac:dyDescent="0.3">
      <c r="A8" s="14" t="s">
        <v>34</v>
      </c>
      <c r="B8" s="38" t="s">
        <v>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15">
        <v>13283652</v>
      </c>
    </row>
    <row r="9" spans="1:13" s="3" customFormat="1" ht="16.8" x14ac:dyDescent="0.3">
      <c r="A9" s="14" t="s">
        <v>31</v>
      </c>
      <c r="B9" s="38" t="s">
        <v>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15">
        <f>88243694-427782</f>
        <v>87815912</v>
      </c>
    </row>
    <row r="10" spans="1:13" s="3" customFormat="1" ht="16.8" x14ac:dyDescent="0.3">
      <c r="A10" s="14" t="s">
        <v>37</v>
      </c>
      <c r="B10" s="38" t="s">
        <v>58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5">
        <v>217695711</v>
      </c>
    </row>
    <row r="11" spans="1:13" s="3" customFormat="1" ht="21.75" customHeight="1" x14ac:dyDescent="0.3">
      <c r="A11" s="14" t="s">
        <v>48</v>
      </c>
      <c r="B11" s="38" t="s">
        <v>49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15">
        <v>427782</v>
      </c>
    </row>
    <row r="12" spans="1:13" s="4" customFormat="1" ht="16.8" x14ac:dyDescent="0.3">
      <c r="A12" s="12" t="s">
        <v>32</v>
      </c>
      <c r="B12" s="50" t="s">
        <v>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13">
        <f>M13+M27+M28+M30+M29+M31</f>
        <v>319223057</v>
      </c>
    </row>
    <row r="13" spans="1:13" s="4" customFormat="1" ht="16.8" x14ac:dyDescent="0.3">
      <c r="A13" s="16" t="s">
        <v>38</v>
      </c>
      <c r="B13" s="50" t="s">
        <v>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13">
        <f>M18</f>
        <v>171504659</v>
      </c>
    </row>
    <row r="14" spans="1:13" s="3" customFormat="1" ht="91.8" customHeight="1" x14ac:dyDescent="0.3">
      <c r="A14" s="40" t="s">
        <v>5</v>
      </c>
      <c r="B14" s="40" t="s">
        <v>6</v>
      </c>
      <c r="C14" s="40" t="s">
        <v>7</v>
      </c>
      <c r="D14" s="40"/>
      <c r="E14" s="40"/>
      <c r="F14" s="39" t="s">
        <v>8</v>
      </c>
      <c r="G14" s="40" t="s">
        <v>9</v>
      </c>
      <c r="H14" s="47"/>
      <c r="I14" s="47"/>
      <c r="J14" s="47"/>
      <c r="K14" s="40" t="s">
        <v>10</v>
      </c>
      <c r="L14" s="40"/>
      <c r="M14" s="39" t="s">
        <v>56</v>
      </c>
    </row>
    <row r="15" spans="1:13" s="3" customFormat="1" ht="82.8" customHeight="1" x14ac:dyDescent="0.3">
      <c r="A15" s="40"/>
      <c r="B15" s="40"/>
      <c r="C15" s="39" t="s">
        <v>11</v>
      </c>
      <c r="D15" s="39" t="s">
        <v>12</v>
      </c>
      <c r="E15" s="39" t="s">
        <v>62</v>
      </c>
      <c r="F15" s="39"/>
      <c r="G15" s="44" t="s">
        <v>55</v>
      </c>
      <c r="H15" s="51" t="s">
        <v>13</v>
      </c>
      <c r="I15" s="47"/>
      <c r="J15" s="47"/>
      <c r="K15" s="39" t="s">
        <v>14</v>
      </c>
      <c r="L15" s="39" t="s">
        <v>15</v>
      </c>
      <c r="M15" s="39"/>
    </row>
    <row r="16" spans="1:13" s="3" customFormat="1" ht="16.8" x14ac:dyDescent="0.3">
      <c r="A16" s="40"/>
      <c r="B16" s="40"/>
      <c r="C16" s="39"/>
      <c r="D16" s="39"/>
      <c r="E16" s="39"/>
      <c r="F16" s="39"/>
      <c r="G16" s="45"/>
      <c r="H16" s="39" t="s">
        <v>16</v>
      </c>
      <c r="I16" s="40" t="s">
        <v>17</v>
      </c>
      <c r="J16" s="40"/>
      <c r="K16" s="39"/>
      <c r="L16" s="39"/>
      <c r="M16" s="39"/>
    </row>
    <row r="17" spans="1:16" s="3" customFormat="1" ht="151.19999999999999" customHeight="1" x14ac:dyDescent="0.3">
      <c r="A17" s="40"/>
      <c r="B17" s="40"/>
      <c r="C17" s="39"/>
      <c r="D17" s="39"/>
      <c r="E17" s="39"/>
      <c r="F17" s="39"/>
      <c r="G17" s="46"/>
      <c r="H17" s="39"/>
      <c r="I17" s="17" t="s">
        <v>54</v>
      </c>
      <c r="J17" s="17" t="s">
        <v>53</v>
      </c>
      <c r="K17" s="39"/>
      <c r="L17" s="39"/>
      <c r="M17" s="39"/>
    </row>
    <row r="18" spans="1:16" s="3" customFormat="1" ht="35.4" customHeight="1" x14ac:dyDescent="0.3">
      <c r="A18" s="12" t="s">
        <v>39</v>
      </c>
      <c r="B18" s="18" t="s">
        <v>35</v>
      </c>
      <c r="C18" s="19"/>
      <c r="D18" s="19"/>
      <c r="E18" s="19"/>
      <c r="F18" s="20">
        <f>SUM(F19:F26)</f>
        <v>1</v>
      </c>
      <c r="G18" s="21">
        <f>SUM(G22:G26)</f>
        <v>66878931</v>
      </c>
      <c r="H18" s="21">
        <f>H19+H20+H21+H22+H23+H24+H25+H26</f>
        <v>104625728</v>
      </c>
      <c r="I18" s="21">
        <f>SUM(I19:I26)</f>
        <v>99625728</v>
      </c>
      <c r="J18" s="21">
        <f t="shared" ref="J18:K18" si="0">SUM(J19:J26)</f>
        <v>5000000</v>
      </c>
      <c r="K18" s="21">
        <f t="shared" si="0"/>
        <v>13283652</v>
      </c>
      <c r="L18" s="21">
        <f>SUM(L19:L26)</f>
        <v>158221007</v>
      </c>
      <c r="M18" s="21">
        <f>SUM(M19:M26)</f>
        <v>171504659</v>
      </c>
    </row>
    <row r="19" spans="1:16" s="3" customFormat="1" ht="16.8" x14ac:dyDescent="0.3">
      <c r="A19" s="22" t="s">
        <v>23</v>
      </c>
      <c r="B19" s="23" t="s">
        <v>18</v>
      </c>
      <c r="C19" s="24"/>
      <c r="D19" s="25">
        <v>1</v>
      </c>
      <c r="E19" s="25">
        <v>1</v>
      </c>
      <c r="F19" s="26">
        <v>0.15690000000000001</v>
      </c>
      <c r="G19" s="27"/>
      <c r="H19" s="28">
        <v>30503535</v>
      </c>
      <c r="I19" s="27">
        <f>H19-J19</f>
        <v>28869257</v>
      </c>
      <c r="J19" s="27">
        <v>1634278</v>
      </c>
      <c r="K19" s="27">
        <v>5678659</v>
      </c>
      <c r="L19" s="15">
        <v>24824876</v>
      </c>
      <c r="M19" s="27">
        <f>L19+K19</f>
        <v>30503535</v>
      </c>
    </row>
    <row r="20" spans="1:16" s="3" customFormat="1" ht="16.8" x14ac:dyDescent="0.3">
      <c r="A20" s="22" t="s">
        <v>24</v>
      </c>
      <c r="B20" s="23" t="s">
        <v>19</v>
      </c>
      <c r="C20" s="24"/>
      <c r="D20" s="25">
        <v>1</v>
      </c>
      <c r="E20" s="25">
        <v>1</v>
      </c>
      <c r="F20" s="26">
        <v>4.7000000000000002E-3</v>
      </c>
      <c r="G20" s="27"/>
      <c r="H20" s="28">
        <v>1139955</v>
      </c>
      <c r="I20" s="27">
        <f t="shared" ref="I20:I26" si="1">H20-J20</f>
        <v>1139955</v>
      </c>
      <c r="J20" s="27"/>
      <c r="K20" s="27">
        <v>396316</v>
      </c>
      <c r="L20" s="29">
        <v>743639</v>
      </c>
      <c r="M20" s="27">
        <f t="shared" ref="M20:M26" si="2">L20+K20</f>
        <v>1139955</v>
      </c>
    </row>
    <row r="21" spans="1:16" s="3" customFormat="1" ht="16.8" x14ac:dyDescent="0.3">
      <c r="A21" s="22" t="s">
        <v>25</v>
      </c>
      <c r="B21" s="23" t="s">
        <v>20</v>
      </c>
      <c r="C21" s="24"/>
      <c r="D21" s="25">
        <v>1</v>
      </c>
      <c r="E21" s="25">
        <v>1</v>
      </c>
      <c r="F21" s="26">
        <v>0.11</v>
      </c>
      <c r="G21" s="27"/>
      <c r="H21" s="28">
        <v>19367742</v>
      </c>
      <c r="I21" s="27">
        <f t="shared" si="1"/>
        <v>18467742</v>
      </c>
      <c r="J21" s="27">
        <v>900000</v>
      </c>
      <c r="K21" s="27">
        <v>1963431</v>
      </c>
      <c r="L21" s="29">
        <v>17404311</v>
      </c>
      <c r="M21" s="27">
        <f t="shared" si="2"/>
        <v>19367742</v>
      </c>
    </row>
    <row r="22" spans="1:16" s="3" customFormat="1" ht="16.8" x14ac:dyDescent="0.3">
      <c r="A22" s="22" t="s">
        <v>26</v>
      </c>
      <c r="B22" s="23" t="s">
        <v>21</v>
      </c>
      <c r="C22" s="24">
        <v>0.49249999999999999</v>
      </c>
      <c r="D22" s="24">
        <f>E22-C22</f>
        <v>0.50750000000000006</v>
      </c>
      <c r="E22" s="25">
        <v>1</v>
      </c>
      <c r="F22" s="26">
        <v>0.1174</v>
      </c>
      <c r="G22" s="30">
        <f>M22-H22</f>
        <v>9489821</v>
      </c>
      <c r="H22" s="28">
        <v>9778850</v>
      </c>
      <c r="I22" s="27">
        <f t="shared" si="1"/>
        <v>8978850</v>
      </c>
      <c r="J22" s="27">
        <v>800000</v>
      </c>
      <c r="K22" s="27">
        <v>693525</v>
      </c>
      <c r="L22" s="29">
        <v>18575146</v>
      </c>
      <c r="M22" s="27">
        <f>L22+K22</f>
        <v>19268671</v>
      </c>
    </row>
    <row r="23" spans="1:16" s="3" customFormat="1" ht="16.8" x14ac:dyDescent="0.3">
      <c r="A23" s="22" t="s">
        <v>27</v>
      </c>
      <c r="B23" s="31" t="s">
        <v>40</v>
      </c>
      <c r="C23" s="24">
        <v>0.53359999999999996</v>
      </c>
      <c r="D23" s="24">
        <f t="shared" ref="D23:D26" si="3">E23-C23</f>
        <v>0.46640000000000004</v>
      </c>
      <c r="E23" s="25">
        <v>1</v>
      </c>
      <c r="F23" s="26">
        <v>0.12839999999999999</v>
      </c>
      <c r="G23" s="30">
        <f t="shared" ref="G23:G26" si="4">M23-H23</f>
        <v>11209430</v>
      </c>
      <c r="H23" s="28">
        <v>9797747</v>
      </c>
      <c r="I23" s="27">
        <f t="shared" si="1"/>
        <v>9631340</v>
      </c>
      <c r="J23" s="27">
        <v>166407</v>
      </c>
      <c r="K23" s="27">
        <v>691600</v>
      </c>
      <c r="L23" s="29">
        <v>20315577</v>
      </c>
      <c r="M23" s="27">
        <f t="shared" si="2"/>
        <v>21007177</v>
      </c>
    </row>
    <row r="24" spans="1:16" s="3" customFormat="1" ht="16.8" x14ac:dyDescent="0.3">
      <c r="A24" s="22" t="s">
        <v>28</v>
      </c>
      <c r="B24" s="31" t="s">
        <v>41</v>
      </c>
      <c r="C24" s="24">
        <v>0.61170000000000002</v>
      </c>
      <c r="D24" s="24">
        <f t="shared" si="3"/>
        <v>0.38829999999999998</v>
      </c>
      <c r="E24" s="25">
        <v>1</v>
      </c>
      <c r="F24" s="26">
        <v>0.1012</v>
      </c>
      <c r="G24" s="30">
        <f t="shared" si="4"/>
        <v>10034926</v>
      </c>
      <c r="H24" s="28">
        <v>6370054</v>
      </c>
      <c r="I24" s="27">
        <f t="shared" si="1"/>
        <v>6370054</v>
      </c>
      <c r="J24" s="27">
        <v>0</v>
      </c>
      <c r="K24" s="27">
        <v>393014</v>
      </c>
      <c r="L24" s="29">
        <v>16011966</v>
      </c>
      <c r="M24" s="27">
        <f t="shared" si="2"/>
        <v>16404980</v>
      </c>
    </row>
    <row r="25" spans="1:16" s="3" customFormat="1" ht="16.8" x14ac:dyDescent="0.3">
      <c r="A25" s="22" t="s">
        <v>29</v>
      </c>
      <c r="B25" s="31" t="s">
        <v>42</v>
      </c>
      <c r="C25" s="24">
        <v>0.52629999999999999</v>
      </c>
      <c r="D25" s="24">
        <f t="shared" si="3"/>
        <v>0.47370000000000001</v>
      </c>
      <c r="E25" s="25">
        <v>1</v>
      </c>
      <c r="F25" s="26">
        <v>0.17710000000000001</v>
      </c>
      <c r="G25" s="30">
        <f t="shared" si="4"/>
        <v>15878599</v>
      </c>
      <c r="H25" s="28">
        <v>14291645</v>
      </c>
      <c r="I25" s="27">
        <f t="shared" si="1"/>
        <v>13492330</v>
      </c>
      <c r="J25" s="27">
        <v>799315</v>
      </c>
      <c r="K25" s="27">
        <v>2149304</v>
      </c>
      <c r="L25" s="29">
        <v>28020940</v>
      </c>
      <c r="M25" s="27">
        <f>L25+K25</f>
        <v>30170244</v>
      </c>
    </row>
    <row r="26" spans="1:16" s="3" customFormat="1" ht="16.8" x14ac:dyDescent="0.3">
      <c r="A26" s="22" t="s">
        <v>30</v>
      </c>
      <c r="B26" s="31" t="s">
        <v>43</v>
      </c>
      <c r="C26" s="24">
        <v>0.60240000000000005</v>
      </c>
      <c r="D26" s="24">
        <f t="shared" si="3"/>
        <v>0.39759999999999995</v>
      </c>
      <c r="E26" s="25">
        <v>1</v>
      </c>
      <c r="F26" s="26">
        <v>0.20430000000000001</v>
      </c>
      <c r="G26" s="30">
        <f t="shared" si="4"/>
        <v>20266155</v>
      </c>
      <c r="H26" s="28">
        <v>13376200</v>
      </c>
      <c r="I26" s="27">
        <f t="shared" si="1"/>
        <v>12676200</v>
      </c>
      <c r="J26" s="27">
        <v>700000</v>
      </c>
      <c r="K26" s="27">
        <v>1317803</v>
      </c>
      <c r="L26" s="29">
        <v>32324552</v>
      </c>
      <c r="M26" s="27">
        <f t="shared" si="2"/>
        <v>33642355</v>
      </c>
    </row>
    <row r="27" spans="1:16" s="3" customFormat="1" ht="93.6" customHeight="1" x14ac:dyDescent="0.3">
      <c r="A27" s="36" t="s">
        <v>52</v>
      </c>
      <c r="B27" s="37" t="s">
        <v>22</v>
      </c>
      <c r="C27" s="38" t="s">
        <v>60</v>
      </c>
      <c r="D27" s="38"/>
      <c r="E27" s="38"/>
      <c r="F27" s="38"/>
      <c r="G27" s="38"/>
      <c r="H27" s="38"/>
      <c r="I27" s="38"/>
      <c r="J27" s="38"/>
      <c r="K27" s="38"/>
      <c r="L27" s="38"/>
      <c r="M27" s="15">
        <v>1509400</v>
      </c>
      <c r="O27" s="7">
        <f>M27/P27</f>
        <v>4.9336567154531791E-3</v>
      </c>
      <c r="P27" s="6">
        <f>M7-M8</f>
        <v>305939405</v>
      </c>
    </row>
    <row r="28" spans="1:16" ht="36" customHeight="1" x14ac:dyDescent="0.3">
      <c r="A28" s="36"/>
      <c r="B28" s="37"/>
      <c r="C28" s="38" t="s">
        <v>61</v>
      </c>
      <c r="D28" s="38"/>
      <c r="E28" s="38"/>
      <c r="F28" s="38"/>
      <c r="G28" s="38"/>
      <c r="H28" s="38"/>
      <c r="I28" s="38"/>
      <c r="J28" s="38"/>
      <c r="K28" s="38"/>
      <c r="L28" s="38"/>
      <c r="M28" s="15">
        <v>6540732</v>
      </c>
      <c r="O28" s="8">
        <f>M28/P27</f>
        <v>2.1379174742135621E-2</v>
      </c>
    </row>
    <row r="29" spans="1:16" ht="36" customHeight="1" x14ac:dyDescent="0.3">
      <c r="A29" s="36"/>
      <c r="B29" s="37"/>
      <c r="C29" s="41" t="s">
        <v>59</v>
      </c>
      <c r="D29" s="42"/>
      <c r="E29" s="42"/>
      <c r="F29" s="42"/>
      <c r="G29" s="42"/>
      <c r="H29" s="42"/>
      <c r="I29" s="42"/>
      <c r="J29" s="42"/>
      <c r="K29" s="42"/>
      <c r="L29" s="43"/>
      <c r="M29" s="15">
        <f>15860250+1264050</f>
        <v>17124300</v>
      </c>
    </row>
    <row r="30" spans="1:16" ht="36" customHeight="1" x14ac:dyDescent="0.3">
      <c r="A30" s="36"/>
      <c r="B30" s="37"/>
      <c r="C30" s="38" t="s">
        <v>46</v>
      </c>
      <c r="D30" s="38"/>
      <c r="E30" s="38"/>
      <c r="F30" s="38"/>
      <c r="G30" s="38"/>
      <c r="H30" s="38"/>
      <c r="I30" s="38"/>
      <c r="J30" s="38"/>
      <c r="K30" s="38"/>
      <c r="L30" s="38"/>
      <c r="M30" s="29">
        <v>9000000</v>
      </c>
    </row>
    <row r="31" spans="1:16" ht="16.8" x14ac:dyDescent="0.3">
      <c r="A31" s="16" t="s">
        <v>50</v>
      </c>
      <c r="B31" s="33" t="s">
        <v>51</v>
      </c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2">
        <f>77242497+36200000+101469</f>
        <v>113543966</v>
      </c>
    </row>
    <row r="32" spans="1:16" ht="12.75" customHeight="1" x14ac:dyDescent="0.3">
      <c r="A32" s="5"/>
    </row>
    <row r="33" spans="1:1" ht="12.75" customHeight="1" x14ac:dyDescent="0.3">
      <c r="A33" s="5"/>
    </row>
    <row r="34" spans="1:1" ht="12.75" customHeight="1" x14ac:dyDescent="0.3">
      <c r="A34" s="5"/>
    </row>
  </sheetData>
  <mergeCells count="34">
    <mergeCell ref="B9:L9"/>
    <mergeCell ref="B10:L10"/>
    <mergeCell ref="B12:L12"/>
    <mergeCell ref="B13:L13"/>
    <mergeCell ref="A14:A17"/>
    <mergeCell ref="B14:B17"/>
    <mergeCell ref="C14:E14"/>
    <mergeCell ref="F14:F17"/>
    <mergeCell ref="E15:E17"/>
    <mergeCell ref="H15:J15"/>
    <mergeCell ref="K15:K17"/>
    <mergeCell ref="L15:L17"/>
    <mergeCell ref="D15:D17"/>
    <mergeCell ref="B8:L8"/>
    <mergeCell ref="A1:M1"/>
    <mergeCell ref="A2:M2"/>
    <mergeCell ref="A3:M3"/>
    <mergeCell ref="A5:M5"/>
    <mergeCell ref="B7:L7"/>
    <mergeCell ref="G14:J14"/>
    <mergeCell ref="K14:L14"/>
    <mergeCell ref="B11:L11"/>
    <mergeCell ref="M14:M17"/>
    <mergeCell ref="C15:C17"/>
    <mergeCell ref="B31:L31"/>
    <mergeCell ref="A27:A30"/>
    <mergeCell ref="B27:B30"/>
    <mergeCell ref="C30:L30"/>
    <mergeCell ref="H16:H17"/>
    <mergeCell ref="I16:J16"/>
    <mergeCell ref="C27:L27"/>
    <mergeCell ref="C28:L28"/>
    <mergeCell ref="C29:L29"/>
    <mergeCell ref="G15:G17"/>
  </mergeCells>
  <pageMargins left="0.78740157480314965" right="0.19685039370078741" top="0.59055118110236227" bottom="0.19685039370078741" header="0" footer="0"/>
  <pageSetup paperSize="9" scale="53" firstPageNumber="204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Дротенко Оксана Александровна</cp:lastModifiedBy>
  <cp:lastPrinted>2023-12-20T15:13:46Z</cp:lastPrinted>
  <dcterms:created xsi:type="dcterms:W3CDTF">2022-03-10T13:47:37Z</dcterms:created>
  <dcterms:modified xsi:type="dcterms:W3CDTF">2023-12-20T15:14:02Z</dcterms:modified>
</cp:coreProperties>
</file>