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88" activeTab="0"/>
  </bookViews>
  <sheets>
    <sheet name="прил.№1" sheetId="1" r:id="rId1"/>
  </sheets>
  <definedNames>
    <definedName name="_xlnm.Print_Titles" localSheetId="0">'прил.№1'!$11:$12</definedName>
    <definedName name="_xlnm.Print_Area" localSheetId="0">'прил.№1'!$A$1:$E$67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<sst xmlns="http://schemas.openxmlformats.org/spreadsheetml/2006/main" count="66" uniqueCount="66">
  <si>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</si>
  <si>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</si>
  <si>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</si>
  <si>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</si>
  <si>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</si>
  <si>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</si>
  <si>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</si>
  <si>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</si>
  <si>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</si>
  <si>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</si>
  <si>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</si>
  <si>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</si>
  <si>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</si>
  <si>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</si>
  <si>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</si>
  <si>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</si>
  <si>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</si>
  <si>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</si>
  <si>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</si>
  <si>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</si>
  <si>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</si>
  <si>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</si>
  <si>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</si>
  <si>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</si>
  <si>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</si>
  <si>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</si>
  <si>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</si>
  <si>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</si>
  <si>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</si>
  <si>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</si>
  <si>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</si>
  <si>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</si>
  <si>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</si>
  <si>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</si>
  <si>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</si>
  <si>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</si>
  <si>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</si>
  <si>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</si>
  <si>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</si>
  <si>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</si>
  <si>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</si>
  <si>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</si>
  <si>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</si>
  <si>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</si>
  <si>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</si>
  <si>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</si>
  <si>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</si>
  <si>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</si>
  <si>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</si>
  <si>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</si>
  <si>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2024 год </t>
  </si>
  <si>
    <t>Единый социальный налог православных религиозных организаций Тираспольско-Дубоссарской епархии, Русской православной старообрядческой церкви, а также для католических церквей</t>
  </si>
  <si>
    <t>Отчисления обязательных страховых взносов, установленных для частных нотариусов</t>
  </si>
  <si>
    <t>Отчисления обязательных страховых взносов, установленных для адвокатов</t>
  </si>
  <si>
    <t>на 2024 год"</t>
  </si>
  <si>
    <t>Отчисления обязательных страховых взносов, установленных для индивидуальных предпринимателей, применяющих патентную систему налогообложения</t>
  </si>
  <si>
    <t>Целевые средства республиканского бюджета для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</si>
  <si>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 xml:space="preserve">Прочие неналоговые доходы </t>
  </si>
  <si>
    <t>Текущая редакция, руб.</t>
  </si>
  <si>
    <t>Предлагаемая редакция, руб.</t>
  </si>
  <si>
    <t xml:space="preserve">Сравнительная таблица Приложение № 1  </t>
  </si>
  <si>
    <t>к проекту закона Приднестровской Молдавской Республики</t>
  </si>
  <si>
    <t xml:space="preserve">"О внесении изменений  в Закон Приднестровской Молдавской Республики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</si>
  <si>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</si>
  <si>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</si>
  <si>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Отклонение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</si>
</sst>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vertical="center" wrapText="1"/>
    </xf>
    <xf numFmtId="3" fontId="23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80" zoomScaleNormal="75" zoomScaleSheetLayoutView="80" zoomScalePageLayoutView="0" workbookViewId="0" topLeftCell="A1">
      <selection activeCell="D28" sqref="D28"/>
    </sheetView>
  </sheetViews>
  <sheetFormatPr defaultColWidth="9.140625" defaultRowHeight="15"/>
  <cols>
    <col min="1" max="1" width="12.57421875" style="6" customWidth="1"/>
    <col min="2" max="2" width="72.7109375" style="6" customWidth="1"/>
    <col min="3" max="4" width="17.28125" style="6" customWidth="1"/>
    <col min="5" max="5" width="13.7109375" style="6" customWidth="1"/>
    <col min="6" max="6" width="30.140625" style="6" customWidth="1"/>
    <col min="7" max="7" width="9.57421875" style="6" bestFit="1" customWidth="1"/>
    <col min="8" max="16384" width="9.140625" style="6" customWidth="1"/>
  </cols>
  <sheetData>
    <row r="1" spans="1:5" ht="15.75">
      <c r="A1" s="15"/>
      <c r="B1" s="24" t="s">
        <v>60</v>
      </c>
      <c r="C1" s="24"/>
      <c r="D1" s="24"/>
      <c r="E1" s="24"/>
    </row>
    <row r="2" spans="1:5" ht="15.75">
      <c r="A2" s="23" t="s">
        <v>61</v>
      </c>
      <c r="B2" s="23"/>
      <c r="C2" s="23"/>
      <c r="D2" s="23"/>
      <c r="E2" s="23"/>
    </row>
    <row r="3" spans="1:5" ht="15.75">
      <c r="A3" s="23" t="s">
        <v>62</v>
      </c>
      <c r="B3" s="23"/>
      <c r="C3" s="23"/>
      <c r="D3" s="23"/>
      <c r="E3" s="23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64</v>
      </c>
      <c r="B5" s="23"/>
      <c r="C5" s="23"/>
      <c r="D5" s="23"/>
      <c r="E5" s="23"/>
    </row>
    <row r="6" spans="1:5" ht="15.75">
      <c r="A6" s="23" t="s">
        <v>54</v>
      </c>
      <c r="B6" s="23"/>
      <c r="C6" s="23"/>
      <c r="D6" s="23"/>
      <c r="E6" s="23"/>
    </row>
    <row r="7" spans="1:5" ht="15.75" customHeight="1">
      <c r="A7" s="18"/>
      <c r="B7" s="18"/>
      <c r="C7" s="18"/>
      <c r="E7" s="16"/>
    </row>
    <row r="8" spans="1:14" s="10" customFormat="1" ht="15.75">
      <c r="A8" s="17"/>
      <c r="B8" s="17"/>
      <c r="C8" s="17"/>
      <c r="D8" s="17"/>
      <c r="E8" s="12"/>
      <c r="M8" s="18"/>
      <c r="N8" s="18"/>
    </row>
    <row r="9" spans="1:6" ht="37.5" customHeight="1">
      <c r="A9" s="28" t="s">
        <v>50</v>
      </c>
      <c r="B9" s="28"/>
      <c r="C9" s="28"/>
      <c r="D9" s="29"/>
      <c r="E9" s="29"/>
      <c r="F9" s="29"/>
    </row>
    <row r="10" spans="1:6" ht="15.75">
      <c r="A10" s="7"/>
      <c r="B10" s="8"/>
      <c r="D10" s="29"/>
      <c r="E10" s="29"/>
      <c r="F10" s="29"/>
    </row>
    <row r="11" spans="1:6" ht="18.75" customHeight="1">
      <c r="A11" s="26" t="s">
        <v>0</v>
      </c>
      <c r="B11" s="26" t="s">
        <v>1</v>
      </c>
      <c r="C11" s="25" t="s">
        <v>58</v>
      </c>
      <c r="D11" s="25" t="s">
        <v>59</v>
      </c>
      <c r="E11" s="30" t="s">
        <v>65</v>
      </c>
      <c r="F11" s="19"/>
    </row>
    <row r="12" spans="1:6" ht="22.5" customHeight="1">
      <c r="A12" s="27"/>
      <c r="B12" s="27"/>
      <c r="C12" s="25"/>
      <c r="D12" s="25"/>
      <c r="E12" s="31"/>
      <c r="F12" s="20"/>
    </row>
    <row r="13" spans="1:6" s="9" customFormat="1" ht="15.75">
      <c r="A13" s="3">
        <v>6100000</v>
      </c>
      <c r="B13" s="2" t="s">
        <v>2</v>
      </c>
      <c r="C13" s="1">
        <f>C14+C28+C36+C39</f>
        <v>1900602422</v>
      </c>
      <c r="D13" s="13">
        <f>D14+D28+D36+D39</f>
        <v>1940602422</v>
      </c>
      <c r="E13" s="21">
        <f>D13-C13</f>
        <v>40000000</v>
      </c>
      <c r="F13" s="22"/>
    </row>
    <row r="14" spans="1:6" s="9" customFormat="1" ht="15.75">
      <c r="A14" s="3">
        <v>6110000</v>
      </c>
      <c r="B14" s="2" t="s">
        <v>3</v>
      </c>
      <c r="C14" s="4">
        <f>C15+C16+C17+C18+C19+C20+C21+C22+C23+C24+C25+C26+C27</f>
        <v>1580529835</v>
      </c>
      <c r="D14" s="14">
        <f>D15+D16+D17+D18+D19+D20+D21+D22+D23+D24+D25+D26+D27</f>
        <v>1620529835</v>
      </c>
      <c r="E14" s="21">
        <f aca="true" t="shared" si="0" ref="E14:E65">D14-C14</f>
        <v>40000000</v>
      </c>
      <c r="F14" s="22"/>
    </row>
    <row r="15" spans="1:5" s="9" customFormat="1" ht="63">
      <c r="A15" s="3">
        <v>6110101</v>
      </c>
      <c r="B15" s="2" t="s">
        <v>34</v>
      </c>
      <c r="C15" s="4">
        <v>55416</v>
      </c>
      <c r="D15" s="4">
        <v>55416</v>
      </c>
      <c r="E15" s="21">
        <f t="shared" si="0"/>
        <v>0</v>
      </c>
    </row>
    <row r="16" spans="1:5" s="9" customFormat="1" ht="34.5" customHeight="1">
      <c r="A16" s="3">
        <v>6110102</v>
      </c>
      <c r="B16" s="2" t="s">
        <v>4</v>
      </c>
      <c r="C16" s="4">
        <v>193117</v>
      </c>
      <c r="D16" s="4">
        <v>193117</v>
      </c>
      <c r="E16" s="21">
        <f t="shared" si="0"/>
        <v>0</v>
      </c>
    </row>
    <row r="17" spans="1:5" s="9" customFormat="1" ht="31.5">
      <c r="A17" s="3">
        <v>6110103</v>
      </c>
      <c r="B17" s="2" t="s">
        <v>5</v>
      </c>
      <c r="C17" s="4">
        <v>23105475</v>
      </c>
      <c r="D17" s="4">
        <v>23105475</v>
      </c>
      <c r="E17" s="21">
        <f t="shared" si="0"/>
        <v>0</v>
      </c>
    </row>
    <row r="18" spans="1:5" s="9" customFormat="1" ht="31.5">
      <c r="A18" s="3">
        <v>6110104</v>
      </c>
      <c r="B18" s="2" t="s">
        <v>42</v>
      </c>
      <c r="C18" s="4">
        <v>22241851</v>
      </c>
      <c r="D18" s="4">
        <v>22241851</v>
      </c>
      <c r="E18" s="21">
        <f t="shared" si="0"/>
        <v>0</v>
      </c>
    </row>
    <row r="19" spans="1:5" s="9" customFormat="1" ht="34.5" customHeight="1">
      <c r="A19" s="3">
        <v>6110105</v>
      </c>
      <c r="B19" s="2" t="s">
        <v>6</v>
      </c>
      <c r="C19" s="4">
        <v>2097262</v>
      </c>
      <c r="D19" s="4">
        <v>2097262</v>
      </c>
      <c r="E19" s="21">
        <f t="shared" si="0"/>
        <v>0</v>
      </c>
    </row>
    <row r="20" spans="1:5" s="9" customFormat="1" ht="47.25">
      <c r="A20" s="3">
        <v>6110106</v>
      </c>
      <c r="B20" s="2" t="s">
        <v>35</v>
      </c>
      <c r="C20" s="4">
        <v>1403</v>
      </c>
      <c r="D20" s="4">
        <v>1403</v>
      </c>
      <c r="E20" s="21">
        <f t="shared" si="0"/>
        <v>0</v>
      </c>
    </row>
    <row r="21" spans="1:5" s="9" customFormat="1" ht="50.25" customHeight="1">
      <c r="A21" s="3">
        <v>6110107</v>
      </c>
      <c r="B21" s="2" t="s">
        <v>51</v>
      </c>
      <c r="C21" s="4">
        <v>168344</v>
      </c>
      <c r="D21" s="4">
        <v>168344</v>
      </c>
      <c r="E21" s="21">
        <f t="shared" si="0"/>
        <v>0</v>
      </c>
    </row>
    <row r="22" spans="1:5" s="9" customFormat="1" ht="15.75">
      <c r="A22" s="3">
        <v>6110108</v>
      </c>
      <c r="B22" s="2" t="s">
        <v>7</v>
      </c>
      <c r="C22" s="4">
        <v>1393719392</v>
      </c>
      <c r="D22" s="4">
        <v>1393719392</v>
      </c>
      <c r="E22" s="21">
        <f t="shared" si="0"/>
        <v>0</v>
      </c>
    </row>
    <row r="23" spans="1:5" s="9" customFormat="1" ht="15.75">
      <c r="A23" s="3">
        <v>6110109</v>
      </c>
      <c r="B23" s="2" t="s">
        <v>36</v>
      </c>
      <c r="C23" s="4">
        <v>964563</v>
      </c>
      <c r="D23" s="4">
        <v>964563</v>
      </c>
      <c r="E23" s="21">
        <f t="shared" si="0"/>
        <v>0</v>
      </c>
    </row>
    <row r="24" spans="1:5" s="9" customFormat="1" ht="31.5">
      <c r="A24" s="3">
        <v>6110110</v>
      </c>
      <c r="B24" s="2" t="s">
        <v>8</v>
      </c>
      <c r="C24" s="4">
        <v>1263913</v>
      </c>
      <c r="D24" s="4">
        <v>1263913</v>
      </c>
      <c r="E24" s="21">
        <f t="shared" si="0"/>
        <v>0</v>
      </c>
    </row>
    <row r="25" spans="1:5" s="9" customFormat="1" ht="15.75">
      <c r="A25" s="3">
        <v>6110111</v>
      </c>
      <c r="B25" s="2" t="s">
        <v>43</v>
      </c>
      <c r="C25" s="4">
        <v>477346</v>
      </c>
      <c r="D25" s="4">
        <v>477346</v>
      </c>
      <c r="E25" s="21">
        <f t="shared" si="0"/>
        <v>0</v>
      </c>
    </row>
    <row r="26" spans="1:5" s="9" customFormat="1" ht="31.5">
      <c r="A26" s="3">
        <v>6110112</v>
      </c>
      <c r="B26" s="2" t="s">
        <v>44</v>
      </c>
      <c r="C26" s="4">
        <v>15615958</v>
      </c>
      <c r="D26" s="4">
        <v>15615958</v>
      </c>
      <c r="E26" s="21">
        <f t="shared" si="0"/>
        <v>0</v>
      </c>
    </row>
    <row r="27" spans="1:5" s="9" customFormat="1" ht="31.5">
      <c r="A27" s="3">
        <v>6110500</v>
      </c>
      <c r="B27" s="2" t="s">
        <v>9</v>
      </c>
      <c r="C27" s="1">
        <v>120625795</v>
      </c>
      <c r="D27" s="13">
        <f>120625795+40000000</f>
        <v>160625795</v>
      </c>
      <c r="E27" s="21">
        <f t="shared" si="0"/>
        <v>40000000</v>
      </c>
    </row>
    <row r="28" spans="1:5" s="9" customFormat="1" ht="15.75">
      <c r="A28" s="3">
        <v>6130000</v>
      </c>
      <c r="B28" s="2" t="s">
        <v>37</v>
      </c>
      <c r="C28" s="4">
        <f>SUM(C29:C35)</f>
        <v>205558397</v>
      </c>
      <c r="D28" s="4">
        <f>SUM(D29:D35)</f>
        <v>205558397</v>
      </c>
      <c r="E28" s="21">
        <f t="shared" si="0"/>
        <v>0</v>
      </c>
    </row>
    <row r="29" spans="1:5" s="9" customFormat="1" ht="47.25">
      <c r="A29" s="3">
        <v>6130100</v>
      </c>
      <c r="B29" s="2" t="s">
        <v>10</v>
      </c>
      <c r="C29" s="4">
        <v>188510191</v>
      </c>
      <c r="D29" s="4">
        <v>188510191</v>
      </c>
      <c r="E29" s="21">
        <f t="shared" si="0"/>
        <v>0</v>
      </c>
    </row>
    <row r="30" spans="1:5" s="9" customFormat="1" ht="31.5">
      <c r="A30" s="3">
        <v>6130300</v>
      </c>
      <c r="B30" s="2" t="s">
        <v>53</v>
      </c>
      <c r="C30" s="4">
        <v>227248</v>
      </c>
      <c r="D30" s="4">
        <v>227248</v>
      </c>
      <c r="E30" s="21">
        <f t="shared" si="0"/>
        <v>0</v>
      </c>
    </row>
    <row r="31" spans="1:5" s="9" customFormat="1" ht="31.5">
      <c r="A31" s="3">
        <v>6130400</v>
      </c>
      <c r="B31" s="2" t="s">
        <v>52</v>
      </c>
      <c r="C31" s="4">
        <v>83174</v>
      </c>
      <c r="D31" s="4">
        <v>83174</v>
      </c>
      <c r="E31" s="21">
        <f t="shared" si="0"/>
        <v>0</v>
      </c>
    </row>
    <row r="32" spans="1:5" s="9" customFormat="1" ht="31.5">
      <c r="A32" s="3">
        <v>6130500</v>
      </c>
      <c r="B32" s="2" t="s">
        <v>45</v>
      </c>
      <c r="C32" s="4">
        <v>130453</v>
      </c>
      <c r="D32" s="4">
        <v>130453</v>
      </c>
      <c r="E32" s="21">
        <f t="shared" si="0"/>
        <v>0</v>
      </c>
    </row>
    <row r="33" spans="1:5" s="9" customFormat="1" ht="47.25">
      <c r="A33" s="3">
        <v>6130600</v>
      </c>
      <c r="B33" s="2" t="s">
        <v>55</v>
      </c>
      <c r="C33" s="4">
        <v>3289814</v>
      </c>
      <c r="D33" s="4">
        <v>3289814</v>
      </c>
      <c r="E33" s="21">
        <f t="shared" si="0"/>
        <v>0</v>
      </c>
    </row>
    <row r="34" spans="1:5" s="9" customFormat="1" ht="47.25">
      <c r="A34" s="3">
        <v>6130700</v>
      </c>
      <c r="B34" s="2" t="s">
        <v>46</v>
      </c>
      <c r="C34" s="4">
        <v>4921743</v>
      </c>
      <c r="D34" s="4">
        <v>4921743</v>
      </c>
      <c r="E34" s="21">
        <f t="shared" si="0"/>
        <v>0</v>
      </c>
    </row>
    <row r="35" spans="1:5" s="9" customFormat="1" ht="47.25">
      <c r="A35" s="3">
        <v>6130800</v>
      </c>
      <c r="B35" s="2" t="s">
        <v>47</v>
      </c>
      <c r="C35" s="4">
        <v>8395774</v>
      </c>
      <c r="D35" s="4">
        <v>8395774</v>
      </c>
      <c r="E35" s="21">
        <f t="shared" si="0"/>
        <v>0</v>
      </c>
    </row>
    <row r="36" spans="1:5" s="9" customFormat="1" ht="15.75">
      <c r="A36" s="3">
        <v>6140000</v>
      </c>
      <c r="B36" s="2" t="s">
        <v>11</v>
      </c>
      <c r="C36" s="4">
        <f>SUM(C37:C38)</f>
        <v>113794281</v>
      </c>
      <c r="D36" s="4">
        <f>SUM(D37:D38)</f>
        <v>113794281</v>
      </c>
      <c r="E36" s="21">
        <f t="shared" si="0"/>
        <v>0</v>
      </c>
    </row>
    <row r="37" spans="1:5" s="9" customFormat="1" ht="31.5">
      <c r="A37" s="3">
        <v>6140100</v>
      </c>
      <c r="B37" s="2" t="s">
        <v>12</v>
      </c>
      <c r="C37" s="4">
        <v>91517510</v>
      </c>
      <c r="D37" s="4">
        <v>91517510</v>
      </c>
      <c r="E37" s="21">
        <f t="shared" si="0"/>
        <v>0</v>
      </c>
    </row>
    <row r="38" spans="1:5" s="9" customFormat="1" ht="33.75" customHeight="1">
      <c r="A38" s="3">
        <v>6140200</v>
      </c>
      <c r="B38" s="2" t="s">
        <v>13</v>
      </c>
      <c r="C38" s="4">
        <v>22276771</v>
      </c>
      <c r="D38" s="4">
        <v>22276771</v>
      </c>
      <c r="E38" s="21">
        <f t="shared" si="0"/>
        <v>0</v>
      </c>
    </row>
    <row r="39" spans="1:5" s="9" customFormat="1" ht="15.75">
      <c r="A39" s="3">
        <v>6150000</v>
      </c>
      <c r="B39" s="2" t="s">
        <v>41</v>
      </c>
      <c r="C39" s="4">
        <f>C40+C41+C42</f>
        <v>719909</v>
      </c>
      <c r="D39" s="4">
        <f>D40+D41+D42</f>
        <v>719909</v>
      </c>
      <c r="E39" s="21">
        <f t="shared" si="0"/>
        <v>0</v>
      </c>
    </row>
    <row r="40" spans="1:5" s="9" customFormat="1" ht="31.5">
      <c r="A40" s="3">
        <v>6150100</v>
      </c>
      <c r="B40" s="2" t="s">
        <v>38</v>
      </c>
      <c r="C40" s="4">
        <v>639010</v>
      </c>
      <c r="D40" s="4">
        <v>639010</v>
      </c>
      <c r="E40" s="21">
        <f t="shared" si="0"/>
        <v>0</v>
      </c>
    </row>
    <row r="41" spans="1:5" s="9" customFormat="1" ht="31.5">
      <c r="A41" s="3">
        <v>6150200</v>
      </c>
      <c r="B41" s="2" t="s">
        <v>39</v>
      </c>
      <c r="C41" s="4">
        <v>71183</v>
      </c>
      <c r="D41" s="4">
        <v>71183</v>
      </c>
      <c r="E41" s="21">
        <f t="shared" si="0"/>
        <v>0</v>
      </c>
    </row>
    <row r="42" spans="1:5" s="9" customFormat="1" ht="15.75">
      <c r="A42" s="3">
        <v>6150300</v>
      </c>
      <c r="B42" s="2" t="s">
        <v>40</v>
      </c>
      <c r="C42" s="4">
        <v>9716</v>
      </c>
      <c r="D42" s="4">
        <v>9716</v>
      </c>
      <c r="E42" s="21">
        <f t="shared" si="0"/>
        <v>0</v>
      </c>
    </row>
    <row r="43" spans="1:5" s="9" customFormat="1" ht="15.75">
      <c r="A43" s="3">
        <v>6200000</v>
      </c>
      <c r="B43" s="2" t="s">
        <v>14</v>
      </c>
      <c r="C43" s="1">
        <f>C44+C50+C53+C54</f>
        <v>5867260</v>
      </c>
      <c r="D43" s="1">
        <f>D44+D50+D53+D54</f>
        <v>5867260</v>
      </c>
      <c r="E43" s="21">
        <f t="shared" si="0"/>
        <v>0</v>
      </c>
    </row>
    <row r="44" spans="1:5" s="9" customFormat="1" ht="15.75">
      <c r="A44" s="3">
        <v>6220000</v>
      </c>
      <c r="B44" s="2" t="s">
        <v>15</v>
      </c>
      <c r="C44" s="1">
        <f>C45+C46+C47</f>
        <v>4397260</v>
      </c>
      <c r="D44" s="1">
        <f>D45+D46+D47</f>
        <v>4397260</v>
      </c>
      <c r="E44" s="21">
        <f t="shared" si="0"/>
        <v>0</v>
      </c>
    </row>
    <row r="45" spans="1:5" s="9" customFormat="1" ht="15.75">
      <c r="A45" s="3">
        <v>6220300</v>
      </c>
      <c r="B45" s="2" t="s">
        <v>28</v>
      </c>
      <c r="C45" s="1">
        <v>3760</v>
      </c>
      <c r="D45" s="1">
        <v>3760</v>
      </c>
      <c r="E45" s="21">
        <f t="shared" si="0"/>
        <v>0</v>
      </c>
    </row>
    <row r="46" spans="1:5" s="9" customFormat="1" ht="15.75">
      <c r="A46" s="3">
        <v>6220400</v>
      </c>
      <c r="B46" s="2" t="s">
        <v>16</v>
      </c>
      <c r="C46" s="1">
        <v>3291500</v>
      </c>
      <c r="D46" s="1">
        <v>3291500</v>
      </c>
      <c r="E46" s="21">
        <f t="shared" si="0"/>
        <v>0</v>
      </c>
    </row>
    <row r="47" spans="1:5" s="9" customFormat="1" ht="47.25">
      <c r="A47" s="3">
        <v>6220500</v>
      </c>
      <c r="B47" s="2" t="s">
        <v>33</v>
      </c>
      <c r="C47" s="1">
        <f>C48+C49</f>
        <v>1102000</v>
      </c>
      <c r="D47" s="1">
        <f>D48+D49</f>
        <v>1102000</v>
      </c>
      <c r="E47" s="21">
        <f t="shared" si="0"/>
        <v>0</v>
      </c>
    </row>
    <row r="48" spans="1:5" s="9" customFormat="1" ht="15.75">
      <c r="A48" s="3">
        <v>6220530</v>
      </c>
      <c r="B48" s="2" t="s">
        <v>29</v>
      </c>
      <c r="C48" s="1">
        <v>1100000</v>
      </c>
      <c r="D48" s="1">
        <v>1100000</v>
      </c>
      <c r="E48" s="21">
        <f t="shared" si="0"/>
        <v>0</v>
      </c>
    </row>
    <row r="49" spans="1:5" s="9" customFormat="1" ht="31.5">
      <c r="A49" s="3">
        <v>6220540</v>
      </c>
      <c r="B49" s="2" t="s">
        <v>30</v>
      </c>
      <c r="C49" s="1">
        <v>2000</v>
      </c>
      <c r="D49" s="1">
        <v>2000</v>
      </c>
      <c r="E49" s="21">
        <f t="shared" si="0"/>
        <v>0</v>
      </c>
    </row>
    <row r="50" spans="1:5" s="9" customFormat="1" ht="78.75">
      <c r="A50" s="3">
        <v>6230000</v>
      </c>
      <c r="B50" s="2" t="s">
        <v>17</v>
      </c>
      <c r="C50" s="1">
        <f>C51+C52</f>
        <v>1350000</v>
      </c>
      <c r="D50" s="1">
        <f>D51+D52</f>
        <v>1350000</v>
      </c>
      <c r="E50" s="21">
        <f t="shared" si="0"/>
        <v>0</v>
      </c>
    </row>
    <row r="51" spans="1:5" s="9" customFormat="1" ht="50.25" customHeight="1">
      <c r="A51" s="3">
        <v>6230100</v>
      </c>
      <c r="B51" s="2" t="s">
        <v>18</v>
      </c>
      <c r="C51" s="1">
        <v>1200000</v>
      </c>
      <c r="D51" s="1">
        <v>1200000</v>
      </c>
      <c r="E51" s="21">
        <f t="shared" si="0"/>
        <v>0</v>
      </c>
    </row>
    <row r="52" spans="1:5" s="9" customFormat="1" ht="78.75">
      <c r="A52" s="3">
        <v>6230200</v>
      </c>
      <c r="B52" s="2" t="s">
        <v>19</v>
      </c>
      <c r="C52" s="1">
        <v>150000</v>
      </c>
      <c r="D52" s="1">
        <v>150000</v>
      </c>
      <c r="E52" s="21">
        <f t="shared" si="0"/>
        <v>0</v>
      </c>
    </row>
    <row r="53" spans="1:5" s="9" customFormat="1" ht="15.75">
      <c r="A53" s="3">
        <v>6240000</v>
      </c>
      <c r="B53" s="2" t="s">
        <v>57</v>
      </c>
      <c r="C53" s="1">
        <v>65000</v>
      </c>
      <c r="D53" s="1">
        <v>65000</v>
      </c>
      <c r="E53" s="21">
        <f t="shared" si="0"/>
        <v>0</v>
      </c>
    </row>
    <row r="54" spans="1:5" s="9" customFormat="1" ht="47.25">
      <c r="A54" s="3">
        <v>6250000</v>
      </c>
      <c r="B54" s="2" t="s">
        <v>20</v>
      </c>
      <c r="C54" s="1">
        <v>55000</v>
      </c>
      <c r="D54" s="1">
        <v>55000</v>
      </c>
      <c r="E54" s="21">
        <f t="shared" si="0"/>
        <v>0</v>
      </c>
    </row>
    <row r="55" spans="1:5" s="9" customFormat="1" ht="31.5">
      <c r="A55" s="3">
        <v>6300000</v>
      </c>
      <c r="B55" s="2" t="s">
        <v>32</v>
      </c>
      <c r="C55" s="1">
        <f>C56</f>
        <v>306459929</v>
      </c>
      <c r="D55" s="1">
        <f>D56</f>
        <v>325765676</v>
      </c>
      <c r="E55" s="21">
        <f t="shared" si="0"/>
        <v>19305747</v>
      </c>
    </row>
    <row r="56" spans="1:5" s="9" customFormat="1" ht="15.75">
      <c r="A56" s="3">
        <v>6340000</v>
      </c>
      <c r="B56" s="2" t="s">
        <v>21</v>
      </c>
      <c r="C56" s="1">
        <f>SUM(C57:C65)</f>
        <v>306459929</v>
      </c>
      <c r="D56" s="1">
        <f>SUM(D57:D65)</f>
        <v>325765676</v>
      </c>
      <c r="E56" s="21">
        <f t="shared" si="0"/>
        <v>19305747</v>
      </c>
    </row>
    <row r="57" spans="1:5" s="9" customFormat="1" ht="78.75">
      <c r="A57" s="3">
        <v>6340100</v>
      </c>
      <c r="B57" s="2" t="s">
        <v>56</v>
      </c>
      <c r="C57" s="1">
        <v>165631665</v>
      </c>
      <c r="D57" s="1">
        <f>165631665+28688+12232043</f>
        <v>177892396</v>
      </c>
      <c r="E57" s="21">
        <f t="shared" si="0"/>
        <v>12260731</v>
      </c>
    </row>
    <row r="58" spans="1:5" s="9" customFormat="1" ht="63">
      <c r="A58" s="3">
        <v>6340200</v>
      </c>
      <c r="B58" s="2" t="s">
        <v>49</v>
      </c>
      <c r="C58" s="1">
        <v>88939</v>
      </c>
      <c r="D58" s="13">
        <f>88939-3+7920</f>
        <v>96856</v>
      </c>
      <c r="E58" s="21">
        <f t="shared" si="0"/>
        <v>7917</v>
      </c>
    </row>
    <row r="59" spans="1:5" s="9" customFormat="1" ht="63">
      <c r="A59" s="3">
        <v>6340500</v>
      </c>
      <c r="B59" s="2" t="s">
        <v>22</v>
      </c>
      <c r="C59" s="1">
        <v>66210214</v>
      </c>
      <c r="D59" s="13">
        <f>66210214-86585+4599024</f>
        <v>70722653</v>
      </c>
      <c r="E59" s="21">
        <f t="shared" si="0"/>
        <v>4512439</v>
      </c>
    </row>
    <row r="60" spans="1:5" s="9" customFormat="1" ht="35.25" customHeight="1">
      <c r="A60" s="3">
        <v>6340600</v>
      </c>
      <c r="B60" s="2" t="s">
        <v>23</v>
      </c>
      <c r="C60" s="1">
        <v>963210</v>
      </c>
      <c r="D60" s="13">
        <f>963210+91025</f>
        <v>1054235</v>
      </c>
      <c r="E60" s="21">
        <f t="shared" si="0"/>
        <v>91025</v>
      </c>
    </row>
    <row r="61" spans="1:5" s="9" customFormat="1" ht="47.25">
      <c r="A61" s="3">
        <v>6340700</v>
      </c>
      <c r="B61" s="2" t="s">
        <v>24</v>
      </c>
      <c r="C61" s="1">
        <v>5614145</v>
      </c>
      <c r="D61" s="13">
        <f>5614145-955+530099</f>
        <v>6143289</v>
      </c>
      <c r="E61" s="21">
        <f t="shared" si="0"/>
        <v>529144</v>
      </c>
    </row>
    <row r="62" spans="1:5" s="9" customFormat="1" ht="31.5">
      <c r="A62" s="3">
        <v>6340800</v>
      </c>
      <c r="B62" s="2" t="s">
        <v>25</v>
      </c>
      <c r="C62" s="1">
        <v>331563</v>
      </c>
      <c r="D62" s="1">
        <v>331563</v>
      </c>
      <c r="E62" s="21">
        <f t="shared" si="0"/>
        <v>0</v>
      </c>
    </row>
    <row r="63" spans="1:5" s="9" customFormat="1" ht="47.25">
      <c r="A63" s="3">
        <v>6340900</v>
      </c>
      <c r="B63" s="2" t="s">
        <v>26</v>
      </c>
      <c r="C63" s="1">
        <v>12416</v>
      </c>
      <c r="D63" s="13">
        <f>12416+1173</f>
        <v>13589</v>
      </c>
      <c r="E63" s="21">
        <f t="shared" si="0"/>
        <v>1173</v>
      </c>
    </row>
    <row r="64" spans="1:5" s="9" customFormat="1" ht="35.25" customHeight="1">
      <c r="A64" s="3">
        <v>6340950</v>
      </c>
      <c r="B64" s="2" t="s">
        <v>27</v>
      </c>
      <c r="C64" s="1">
        <v>296784</v>
      </c>
      <c r="D64" s="1">
        <v>296784</v>
      </c>
      <c r="E64" s="21">
        <f t="shared" si="0"/>
        <v>0</v>
      </c>
    </row>
    <row r="65" spans="1:5" s="9" customFormat="1" ht="31.5">
      <c r="A65" s="3">
        <v>6340960</v>
      </c>
      <c r="B65" s="2" t="s">
        <v>31</v>
      </c>
      <c r="C65" s="1">
        <v>67310993</v>
      </c>
      <c r="D65" s="13">
        <f>67310993-40603-13-53759+1997693</f>
        <v>69214311</v>
      </c>
      <c r="E65" s="21">
        <f t="shared" si="0"/>
        <v>1903318</v>
      </c>
    </row>
    <row r="66" spans="1:5" s="9" customFormat="1" ht="15.75">
      <c r="A66" s="3"/>
      <c r="B66" s="2" t="s">
        <v>48</v>
      </c>
      <c r="C66" s="1">
        <f>C13+C43+C55</f>
        <v>2212929611</v>
      </c>
      <c r="D66" s="13">
        <f>D13+D43+D55</f>
        <v>2272235358</v>
      </c>
      <c r="E66" s="21">
        <f>D66-C66</f>
        <v>59305747</v>
      </c>
    </row>
    <row r="67" spans="1:2" ht="15.75">
      <c r="A67" s="10"/>
      <c r="B67" s="10"/>
    </row>
    <row r="68" spans="1:2" ht="15.75">
      <c r="A68" s="5"/>
      <c r="B68" s="5"/>
    </row>
    <row r="69" spans="1:4" ht="15.75">
      <c r="A69" s="10"/>
      <c r="B69" s="10"/>
      <c r="C69" s="11"/>
      <c r="D69" s="11"/>
    </row>
    <row r="70" spans="1:5" ht="15.75">
      <c r="A70" s="10"/>
      <c r="B70" s="10"/>
      <c r="C70" s="11"/>
      <c r="D70" s="11"/>
      <c r="E70" s="11"/>
    </row>
    <row r="71" spans="1:4" ht="15.75">
      <c r="A71" s="10"/>
      <c r="B71" s="10"/>
      <c r="C71" s="11"/>
      <c r="D71" s="11"/>
    </row>
    <row r="72" spans="1:5" ht="15.75">
      <c r="A72" s="10"/>
      <c r="B72" s="10"/>
      <c r="E72" s="11"/>
    </row>
    <row r="73" spans="1:2" ht="15.75">
      <c r="A73" s="10"/>
      <c r="B73" s="10"/>
    </row>
    <row r="74" spans="1:2" ht="15.75">
      <c r="A74" s="10"/>
      <c r="B74" s="10"/>
    </row>
    <row r="75" spans="1:2" ht="15.75">
      <c r="A75" s="10"/>
      <c r="B75" s="10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</sheetData>
  <sheetProtection/>
  <mergeCells count="14">
    <mergeCell ref="C11:C12"/>
    <mergeCell ref="D11:D12"/>
    <mergeCell ref="A11:A12"/>
    <mergeCell ref="B11:B12"/>
    <mergeCell ref="A9:C9"/>
    <mergeCell ref="D10:F10"/>
    <mergeCell ref="D9:F9"/>
    <mergeCell ref="E11:E12"/>
    <mergeCell ref="A2:E2"/>
    <mergeCell ref="A3:E3"/>
    <mergeCell ref="A4:E4"/>
    <mergeCell ref="A5:E5"/>
    <mergeCell ref="A6:E6"/>
    <mergeCell ref="B1:E1"/>
  </mergeCells>
  <printOptions/>
  <pageMargins left="1.1811023622047245" right="0.3937007874015748" top="0.5905511811023623" bottom="0.1968503937007874" header="0.3937007874015748" footer="0.11811023622047245"/>
  <pageSetup firstPageNumber="41" useFirstPageNumber="1" fitToHeight="0" horizontalDpi="600" verticalDpi="600" orientation="portrait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2024-01-29T13:34:38Z</dcterms:modified>
  <cp:category/>
  <cp:version/>
  <cp:contentType/>
  <cp:contentStatus/>
</cp:coreProperties>
</file>