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-120" yWindow="-120" windowWidth="29040" windowHeight="15840"/>
  </bookViews>
  <sheets>
    <sheet name="Приложение № 2.4.1" sheetId="7" r:id="rId1"/>
  </sheets>
  <definedNames>
    <definedName name="_xlnm.Print_Area" localSheetId="0">'Приложение № 2.4.1'!$A$1:$G$36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8" i="7" l="1"/>
  <c r="F21" i="7" l="1"/>
  <c r="F29" i="7" l="1"/>
  <c r="F26" i="7"/>
  <c r="G21" i="7"/>
  <c r="F32" i="7"/>
  <c r="G32" i="7" s="1"/>
  <c r="G25" i="7"/>
  <c r="G24" i="7"/>
  <c r="G23" i="7"/>
  <c r="G22" i="7"/>
  <c r="G18" i="7"/>
  <c r="G34" i="7" l="1"/>
  <c r="G36" i="7" s="1"/>
  <c r="G29" i="7"/>
  <c r="G28" i="7"/>
  <c r="G26" i="7"/>
  <c r="G19" i="7"/>
  <c r="G30" i="7" l="1"/>
  <c r="G15" i="7" s="1"/>
</calcChain>
</file>

<file path=xl/sharedStrings.xml><?xml version="1.0" encoding="utf-8"?>
<sst xmlns="http://schemas.openxmlformats.org/spreadsheetml/2006/main" count="86" uniqueCount="67">
  <si>
    <t>Итого</t>
  </si>
  <si>
    <t>Министерство экономического развития Приднестровской Молдавской Республики</t>
  </si>
  <si>
    <t>Григориопольский район</t>
  </si>
  <si>
    <t>Дубоссарский район</t>
  </si>
  <si>
    <t>Слободзейский район</t>
  </si>
  <si>
    <t xml:space="preserve">Изготовление проектно-сметной документации </t>
  </si>
  <si>
    <t>Строительство водопроводной сети. Приобретение и монтаж водонапорной башни</t>
  </si>
  <si>
    <t>Наименование объекта</t>
  </si>
  <si>
    <t>Виды работ</t>
  </si>
  <si>
    <t>Сумма, руб.</t>
  </si>
  <si>
    <t>Капитальные вложения в строительство коммунальных объектов (240250)</t>
  </si>
  <si>
    <t xml:space="preserve">Строительство водопроводной сети и ВНС по улице Байдукова, в том числе проектные работы </t>
  </si>
  <si>
    <t xml:space="preserve">Строительство водопроводной сети </t>
  </si>
  <si>
    <t>Населенный пункт</t>
  </si>
  <si>
    <t xml:space="preserve">Стоимость видов работ, руб. </t>
  </si>
  <si>
    <t>25 м³</t>
  </si>
  <si>
    <t>Объемы работ, м/м3</t>
  </si>
  <si>
    <t>Изготовление проектно-сметной документации</t>
  </si>
  <si>
    <t>На финансирование расходов по реализации государственной целевой программы "Развитие системы питьевого водоснабжения населенных пунктов  Приднестровской Молдавской Республики на 2024–2028 годы"</t>
  </si>
  <si>
    <t>с. Глиное Слободзейского района</t>
  </si>
  <si>
    <t>с. Спея Григориопольского района</t>
  </si>
  <si>
    <t>с. Красная Горка Григориопольского района</t>
  </si>
  <si>
    <t>с. Делакеу Григориопольского района</t>
  </si>
  <si>
    <t>с. Красное Григориопольского района</t>
  </si>
  <si>
    <t>с. Дойбаны-1 Дубоссарского района</t>
  </si>
  <si>
    <t>с. Ново-Комиссаровка  Дубоссарского района</t>
  </si>
  <si>
    <t xml:space="preserve"> 1 100 м</t>
  </si>
  <si>
    <t>250 м</t>
  </si>
  <si>
    <t xml:space="preserve">Приобретение и монтаж водонапорной башни V=25 куб. м на скважине № 5 по улице Ленина, 112а, в том числе проектные работы </t>
  </si>
  <si>
    <t>Приобретение и монтаж водонапорной башни</t>
  </si>
  <si>
    <t xml:space="preserve">Приобретение и монтаж  водонапорной башни V=25 куб. м в районе ТП-608  по улице Северной,  в том числе проектные работы </t>
  </si>
  <si>
    <t>Приобретенение и монтаж водонапорной башни</t>
  </si>
  <si>
    <t xml:space="preserve"> 1 289 м</t>
  </si>
  <si>
    <t xml:space="preserve">Приобретение и монтаж водонапорной башни V=25 куб. м на скважине № 3 по улице О. Кошевого, 18а, в том числе проектные работы </t>
  </si>
  <si>
    <t xml:space="preserve"> </t>
  </si>
  <si>
    <t>к Закону Приднестровской Молдавской Республики</t>
  </si>
  <si>
    <t xml:space="preserve">"О внесении изменений и дополнений </t>
  </si>
  <si>
    <t xml:space="preserve">в Закон Приднестровской Молдавской Республики </t>
  </si>
  <si>
    <t>"О республиканском бюджете на 2026 год"</t>
  </si>
  <si>
    <t xml:space="preserve">к Закону Приднестровской Молдавской Республики </t>
  </si>
  <si>
    <t>Приложение № 2.4.1</t>
  </si>
  <si>
    <t>Финансирование расходов по реализации государственной целевой программы "Развитие системы питьевого водоснабжения населенных пунктов  Приднестровской Молдавской Республики на 2024–2028 годы"</t>
  </si>
  <si>
    <t>1.</t>
  </si>
  <si>
    <t>1.1.</t>
  </si>
  <si>
    <t>1.2.</t>
  </si>
  <si>
    <t>1.2.2.</t>
  </si>
  <si>
    <t>1.2.3.</t>
  </si>
  <si>
    <t>1.2.4.</t>
  </si>
  <si>
    <t>1.2.5.</t>
  </si>
  <si>
    <t>1.2.6.</t>
  </si>
  <si>
    <t>1.2.7.</t>
  </si>
  <si>
    <t>1.2.8.</t>
  </si>
  <si>
    <t>1.3.</t>
  </si>
  <si>
    <t>1.3.1.</t>
  </si>
  <si>
    <t>1.3.2.</t>
  </si>
  <si>
    <t>Приложение № 5</t>
  </si>
  <si>
    <t xml:space="preserve"> 2 660 м</t>
  </si>
  <si>
    <t xml:space="preserve">Приобретение и монтаж водонапорной башни V=25 куб. м на скважине № 4 по улице Ленина, 7-а, в том числе проектные работы </t>
  </si>
  <si>
    <t>№ п/п</t>
  </si>
  <si>
    <t>1.1.1.</t>
  </si>
  <si>
    <t>1.2.1.</t>
  </si>
  <si>
    <t>Строительство водопроводной сети                         по улице  Молодежной, улице Возияна,                      улице Юности, приобретение и монтаж водонапорной башни на артезианской скважине № 5565  по улице Чапаева</t>
  </si>
  <si>
    <t>Строительство водопроводной сети                        по улице Огородной, улице Днестровской,                      улице Садовой, улице 23 Февраля, улице 28 Июня, улице Мичурина, улице Школьной, в том числе проектные работы</t>
  </si>
  <si>
    <t xml:space="preserve">Строительство водопроводной сети                        по улице Полевой, улице Суворова, улице Попова, в том числе проектные работы </t>
  </si>
  <si>
    <t>Строительство водопроводной сети                        по улице Виноградной, в том числе проектные работы</t>
  </si>
  <si>
    <t>Приобретение и монтаж водонапорной башни V=25 м³ на скважине № 2 по улице Ленина, 37-а, в том числе проектные работы</t>
  </si>
  <si>
    <t xml:space="preserve">Строительство водопроводной сети                        по улице Земнухова, улице Народной,                      улице Чапаева, в том числе проектные работы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</si>
</sst>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47">
    <xf numFmtId="0" fontId="0" fillId="0" borderId="0" xfId="0"/>
    <xf numFmtId="0" fontId="4" fillId="0" borderId="0" xfId="3" applyFont="1" applyAlignment="1">
      <alignment vertical="center" wrapText="1"/>
    </xf>
    <xf numFmtId="49" fontId="5" fillId="0" borderId="1" xfId="0" applyNumberFormat="1" applyFont="1" applyBorder="1" applyAlignment="1">
      <alignment vertical="center" wrapText="1"/>
    </xf>
    <xf numFmtId="0" fontId="3" fillId="0" borderId="6" xfId="0" applyFont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49" fontId="3" fillId="0" borderId="5" xfId="0" applyNumberFormat="1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3" fontId="3" fillId="0" borderId="1" xfId="0" applyNumberFormat="1" applyFont="1" applyBorder="1" applyAlignment="1">
      <alignment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3" fillId="0" borderId="5" xfId="0" applyNumberFormat="1" applyFont="1" applyBorder="1" applyAlignment="1">
      <alignment horizontal="right" vertical="center" wrapText="1"/>
    </xf>
    <xf numFmtId="3" fontId="3" fillId="0" borderId="0" xfId="0" applyNumberFormat="1" applyFont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left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justify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justify" vertical="center" wrapText="1"/>
    </xf>
    <xf numFmtId="49" fontId="3" fillId="0" borderId="2" xfId="0" applyNumberFormat="1" applyFont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left" vertical="center" wrapText="1"/>
    </xf>
    <xf numFmtId="49" fontId="3" fillId="0" borderId="7" xfId="0" applyNumberFormat="1" applyFont="1" applyBorder="1" applyAlignment="1">
      <alignment horizontal="left" vertical="center" wrapText="1"/>
    </xf>
  </cellXfs>
  <cellStyles count="5">
    <cellStyle name="Обычный" xfId="0" builtinId="0"/>
    <cellStyle name="Обычный 2" xfId="1"/>
    <cellStyle name="Обычный 2 2" xfId="3"/>
    <cellStyle name="Обычный 2 3" xfId="4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tabSelected="1" view="pageBreakPreview" zoomScale="83" zoomScaleNormal="90" zoomScaleSheetLayoutView="83" workbookViewId="0">
      <pane ySplit="12" topLeftCell="A21" activePane="bottomLeft" state="frozenSplit"/>
      <selection pane="bottomLeft" activeCell="G23" sqref="G23"/>
    </sheetView>
  </sheetViews>
  <sheetFormatPr defaultColWidth="9.109375" defaultRowHeight="18" x14ac:dyDescent="0.3"/>
  <cols>
    <col min="1" max="1" width="8.5546875" style="18" bestFit="1" customWidth="1"/>
    <col min="2" max="2" width="23.44140625" style="18" customWidth="1"/>
    <col min="3" max="3" width="56" style="18" customWidth="1"/>
    <col min="4" max="4" width="39.44140625" style="18" customWidth="1"/>
    <col min="5" max="5" width="20" style="10" customWidth="1"/>
    <col min="6" max="6" width="15.5546875" style="16" customWidth="1"/>
    <col min="7" max="7" width="15.88671875" style="10" customWidth="1"/>
    <col min="8" max="8" width="19.33203125" style="18" customWidth="1"/>
    <col min="9" max="9" width="12.6640625" style="18" bestFit="1" customWidth="1"/>
    <col min="10" max="16384" width="9.109375" style="18"/>
  </cols>
  <sheetData>
    <row r="1" spans="1:9" x14ac:dyDescent="0.3">
      <c r="F1" s="31" t="s">
        <v>55</v>
      </c>
      <c r="G1" s="31"/>
    </row>
    <row r="2" spans="1:9" x14ac:dyDescent="0.3">
      <c r="A2" s="23"/>
      <c r="B2" s="23"/>
      <c r="D2" s="31" t="s">
        <v>35</v>
      </c>
      <c r="E2" s="31"/>
      <c r="F2" s="31"/>
      <c r="G2" s="31"/>
      <c r="H2" s="23"/>
      <c r="I2" s="23"/>
    </row>
    <row r="3" spans="1:9" s="1" customFormat="1" x14ac:dyDescent="0.3">
      <c r="D3" s="31" t="s">
        <v>36</v>
      </c>
      <c r="E3" s="31"/>
      <c r="F3" s="31"/>
      <c r="G3" s="31"/>
    </row>
    <row r="4" spans="1:9" s="1" customFormat="1" x14ac:dyDescent="0.3">
      <c r="D4" s="31" t="s">
        <v>37</v>
      </c>
      <c r="E4" s="31"/>
      <c r="F4" s="31"/>
      <c r="G4" s="31"/>
    </row>
    <row r="5" spans="1:9" s="1" customFormat="1" x14ac:dyDescent="0.3">
      <c r="D5" s="31" t="s">
        <v>38</v>
      </c>
      <c r="E5" s="31"/>
      <c r="F5" s="31"/>
      <c r="G5" s="31"/>
    </row>
    <row r="6" spans="1:9" s="1" customFormat="1" x14ac:dyDescent="0.3">
      <c r="D6" s="24"/>
      <c r="E6" s="24"/>
      <c r="F6" s="24"/>
      <c r="G6" s="24"/>
    </row>
    <row r="7" spans="1:9" s="1" customFormat="1" x14ac:dyDescent="0.35">
      <c r="D7" s="24"/>
      <c r="E7" s="24"/>
      <c r="F7" s="24"/>
      <c r="G7" s="25" t="s">
        <v>40</v>
      </c>
    </row>
    <row r="8" spans="1:9" s="1" customFormat="1" x14ac:dyDescent="0.35">
      <c r="D8" s="24"/>
      <c r="E8" s="24"/>
      <c r="F8" s="24"/>
      <c r="G8" s="25" t="s">
        <v>39</v>
      </c>
    </row>
    <row r="9" spans="1:9" s="1" customFormat="1" x14ac:dyDescent="0.35">
      <c r="D9" s="24"/>
      <c r="E9" s="24"/>
      <c r="F9" s="24"/>
      <c r="G9" s="25" t="s">
        <v>38</v>
      </c>
    </row>
    <row r="10" spans="1:9" s="1" customFormat="1" x14ac:dyDescent="0.3">
      <c r="D10" s="24"/>
      <c r="E10" s="24"/>
      <c r="F10" s="24"/>
      <c r="G10" s="24"/>
    </row>
    <row r="11" spans="1:9" ht="46.5" customHeight="1" x14ac:dyDescent="0.3">
      <c r="A11" s="32" t="s">
        <v>41</v>
      </c>
      <c r="B11" s="32"/>
      <c r="C11" s="32"/>
      <c r="D11" s="32"/>
      <c r="E11" s="32"/>
      <c r="F11" s="32"/>
      <c r="G11" s="32"/>
    </row>
    <row r="13" spans="1:9" ht="52.2" x14ac:dyDescent="0.3">
      <c r="A13" s="26" t="s">
        <v>58</v>
      </c>
      <c r="B13" s="22" t="s">
        <v>13</v>
      </c>
      <c r="C13" s="22" t="s">
        <v>7</v>
      </c>
      <c r="D13" s="22" t="s">
        <v>8</v>
      </c>
      <c r="E13" s="11" t="s">
        <v>16</v>
      </c>
      <c r="F13" s="11" t="s">
        <v>14</v>
      </c>
      <c r="G13" s="27" t="s">
        <v>9</v>
      </c>
    </row>
    <row r="14" spans="1:9" x14ac:dyDescent="0.3">
      <c r="A14" s="38" t="s">
        <v>1</v>
      </c>
      <c r="B14" s="38"/>
      <c r="C14" s="38"/>
      <c r="D14" s="38"/>
      <c r="E14" s="38"/>
      <c r="F14" s="38"/>
      <c r="G14" s="38"/>
    </row>
    <row r="15" spans="1:9" ht="44.25" customHeight="1" x14ac:dyDescent="0.3">
      <c r="A15" s="22" t="s">
        <v>42</v>
      </c>
      <c r="B15" s="40" t="s">
        <v>18</v>
      </c>
      <c r="C15" s="41"/>
      <c r="D15" s="41"/>
      <c r="E15" s="41"/>
      <c r="F15" s="42"/>
      <c r="G15" s="6">
        <f>G19+G30+G36+1</f>
        <v>3462268.46</v>
      </c>
    </row>
    <row r="16" spans="1:9" ht="15.75" customHeight="1" x14ac:dyDescent="0.3">
      <c r="A16" s="19"/>
      <c r="B16" s="39" t="s">
        <v>10</v>
      </c>
      <c r="C16" s="39"/>
      <c r="D16" s="39"/>
      <c r="E16" s="39"/>
      <c r="F16" s="39"/>
      <c r="G16" s="39"/>
    </row>
    <row r="17" spans="1:9" ht="15.75" customHeight="1" x14ac:dyDescent="0.3">
      <c r="A17" s="22" t="s">
        <v>43</v>
      </c>
      <c r="B17" s="38" t="s">
        <v>4</v>
      </c>
      <c r="C17" s="38"/>
      <c r="D17" s="38"/>
      <c r="E17" s="38"/>
      <c r="F17" s="38"/>
      <c r="G17" s="38"/>
    </row>
    <row r="18" spans="1:9" ht="87" customHeight="1" x14ac:dyDescent="0.3">
      <c r="A18" s="19" t="s">
        <v>59</v>
      </c>
      <c r="B18" s="4" t="s">
        <v>19</v>
      </c>
      <c r="C18" s="4" t="s">
        <v>61</v>
      </c>
      <c r="D18" s="4" t="s">
        <v>6</v>
      </c>
      <c r="E18" s="12" t="s">
        <v>26</v>
      </c>
      <c r="F18" s="12">
        <v>751722.96</v>
      </c>
      <c r="G18" s="7">
        <f>F18</f>
        <v>751722.96</v>
      </c>
      <c r="I18" s="10"/>
    </row>
    <row r="19" spans="1:9" x14ac:dyDescent="0.3">
      <c r="A19" s="19"/>
      <c r="B19" s="2" t="s">
        <v>0</v>
      </c>
      <c r="C19" s="2"/>
      <c r="D19" s="2"/>
      <c r="E19" s="11"/>
      <c r="F19" s="11"/>
      <c r="G19" s="8">
        <f>SUM(G18:G18)</f>
        <v>751722.96</v>
      </c>
    </row>
    <row r="20" spans="1:9" x14ac:dyDescent="0.3">
      <c r="A20" s="22" t="s">
        <v>44</v>
      </c>
      <c r="B20" s="38" t="s">
        <v>2</v>
      </c>
      <c r="C20" s="38"/>
      <c r="D20" s="38"/>
      <c r="E20" s="38"/>
      <c r="F20" s="38"/>
      <c r="G20" s="38"/>
    </row>
    <row r="21" spans="1:9" ht="54" x14ac:dyDescent="0.3">
      <c r="A21" s="19" t="s">
        <v>60</v>
      </c>
      <c r="B21" s="20" t="s">
        <v>20</v>
      </c>
      <c r="C21" s="5" t="s">
        <v>28</v>
      </c>
      <c r="D21" s="20" t="s">
        <v>29</v>
      </c>
      <c r="E21" s="13" t="s">
        <v>15</v>
      </c>
      <c r="F21" s="13">
        <f>ROUND(344528-86250.5,2)</f>
        <v>258277.5</v>
      </c>
      <c r="G21" s="9">
        <f>F21</f>
        <v>258277.5</v>
      </c>
    </row>
    <row r="22" spans="1:9" ht="72" x14ac:dyDescent="0.3">
      <c r="A22" s="19" t="s">
        <v>45</v>
      </c>
      <c r="B22" s="20" t="s">
        <v>20</v>
      </c>
      <c r="C22" s="5" t="s">
        <v>33</v>
      </c>
      <c r="D22" s="20" t="s">
        <v>29</v>
      </c>
      <c r="E22" s="13" t="s">
        <v>15</v>
      </c>
      <c r="F22" s="13">
        <v>344528</v>
      </c>
      <c r="G22" s="21">
        <f>F22</f>
        <v>344528</v>
      </c>
    </row>
    <row r="23" spans="1:9" ht="54" x14ac:dyDescent="0.3">
      <c r="A23" s="19" t="s">
        <v>46</v>
      </c>
      <c r="B23" s="44" t="s">
        <v>20</v>
      </c>
      <c r="C23" s="29" t="s">
        <v>65</v>
      </c>
      <c r="D23" s="45" t="s">
        <v>29</v>
      </c>
      <c r="E23" s="13" t="s">
        <v>15</v>
      </c>
      <c r="F23" s="13">
        <v>344528</v>
      </c>
      <c r="G23" s="30">
        <f>F23</f>
        <v>344528</v>
      </c>
    </row>
    <row r="24" spans="1:9" ht="54" x14ac:dyDescent="0.3">
      <c r="A24" s="19" t="s">
        <v>47</v>
      </c>
      <c r="B24" s="44" t="s">
        <v>20</v>
      </c>
      <c r="C24" s="29" t="s">
        <v>57</v>
      </c>
      <c r="D24" s="45" t="s">
        <v>29</v>
      </c>
      <c r="E24" s="13" t="s">
        <v>15</v>
      </c>
      <c r="F24" s="13">
        <v>344528</v>
      </c>
      <c r="G24" s="9">
        <f>F24</f>
        <v>344528</v>
      </c>
    </row>
    <row r="25" spans="1:9" ht="54" x14ac:dyDescent="0.3">
      <c r="A25" s="19" t="s">
        <v>48</v>
      </c>
      <c r="B25" s="20" t="s">
        <v>21</v>
      </c>
      <c r="C25" s="46" t="s">
        <v>11</v>
      </c>
      <c r="D25" s="20" t="s">
        <v>12</v>
      </c>
      <c r="E25" s="13" t="s">
        <v>27</v>
      </c>
      <c r="F25" s="13">
        <v>289000</v>
      </c>
      <c r="G25" s="9">
        <f>F25</f>
        <v>289000</v>
      </c>
    </row>
    <row r="26" spans="1:9" ht="36" x14ac:dyDescent="0.3">
      <c r="A26" s="35" t="s">
        <v>49</v>
      </c>
      <c r="B26" s="36" t="s">
        <v>12</v>
      </c>
      <c r="C26" s="43" t="s">
        <v>30</v>
      </c>
      <c r="D26" s="20" t="s">
        <v>5</v>
      </c>
      <c r="E26" s="13"/>
      <c r="F26" s="13">
        <f>42672-22500</f>
        <v>20172</v>
      </c>
      <c r="G26" s="37">
        <f>F26+F27</f>
        <v>364700</v>
      </c>
    </row>
    <row r="27" spans="1:9" ht="36" x14ac:dyDescent="0.3">
      <c r="A27" s="35"/>
      <c r="B27" s="36"/>
      <c r="C27" s="43"/>
      <c r="D27" s="20" t="s">
        <v>31</v>
      </c>
      <c r="E27" s="13" t="s">
        <v>15</v>
      </c>
      <c r="F27" s="13">
        <v>344528</v>
      </c>
      <c r="G27" s="37"/>
    </row>
    <row r="28" spans="1:9" ht="90" x14ac:dyDescent="0.3">
      <c r="A28" s="19" t="s">
        <v>50</v>
      </c>
      <c r="B28" s="20" t="s">
        <v>22</v>
      </c>
      <c r="C28" s="28" t="s">
        <v>62</v>
      </c>
      <c r="D28" s="20" t="s">
        <v>5</v>
      </c>
      <c r="E28" s="13"/>
      <c r="F28" s="13">
        <f>49675-22567-1</f>
        <v>27107</v>
      </c>
      <c r="G28" s="21">
        <f>F28</f>
        <v>27107</v>
      </c>
    </row>
    <row r="29" spans="1:9" ht="54" x14ac:dyDescent="0.3">
      <c r="A29" s="19" t="s">
        <v>51</v>
      </c>
      <c r="B29" s="20" t="s">
        <v>23</v>
      </c>
      <c r="C29" s="20" t="s">
        <v>63</v>
      </c>
      <c r="D29" s="20" t="s">
        <v>17</v>
      </c>
      <c r="E29" s="13"/>
      <c r="F29" s="13">
        <f>61960-37500</f>
        <v>24460</v>
      </c>
      <c r="G29" s="21">
        <f>F29</f>
        <v>24460</v>
      </c>
    </row>
    <row r="30" spans="1:9" x14ac:dyDescent="0.3">
      <c r="A30" s="19"/>
      <c r="B30" s="2" t="s">
        <v>0</v>
      </c>
      <c r="C30" s="2"/>
      <c r="D30" s="2"/>
      <c r="E30" s="11"/>
      <c r="F30" s="11"/>
      <c r="G30" s="8">
        <f>SUM(G21:G29)</f>
        <v>1997128.5</v>
      </c>
    </row>
    <row r="31" spans="1:9" ht="15.75" customHeight="1" x14ac:dyDescent="0.3">
      <c r="A31" s="22" t="s">
        <v>52</v>
      </c>
      <c r="B31" s="38" t="s">
        <v>3</v>
      </c>
      <c r="C31" s="38"/>
      <c r="D31" s="38"/>
      <c r="E31" s="38"/>
      <c r="F31" s="38"/>
      <c r="G31" s="38"/>
    </row>
    <row r="32" spans="1:9" ht="36" x14ac:dyDescent="0.3">
      <c r="A32" s="35" t="s">
        <v>53</v>
      </c>
      <c r="B32" s="36" t="s">
        <v>24</v>
      </c>
      <c r="C32" s="36" t="s">
        <v>66</v>
      </c>
      <c r="D32" s="20" t="s">
        <v>5</v>
      </c>
      <c r="E32" s="13"/>
      <c r="F32" s="13">
        <f>110612-19650</f>
        <v>90962</v>
      </c>
      <c r="G32" s="37">
        <f>F32+F33</f>
        <v>414977</v>
      </c>
    </row>
    <row r="33" spans="1:7" ht="36" x14ac:dyDescent="0.3">
      <c r="A33" s="35"/>
      <c r="B33" s="36"/>
      <c r="C33" s="36"/>
      <c r="D33" s="20" t="s">
        <v>12</v>
      </c>
      <c r="E33" s="13" t="s">
        <v>56</v>
      </c>
      <c r="F33" s="13">
        <v>324015</v>
      </c>
      <c r="G33" s="37"/>
    </row>
    <row r="34" spans="1:7" ht="36" x14ac:dyDescent="0.3">
      <c r="A34" s="35" t="s">
        <v>54</v>
      </c>
      <c r="B34" s="36" t="s">
        <v>25</v>
      </c>
      <c r="C34" s="36" t="s">
        <v>64</v>
      </c>
      <c r="D34" s="20" t="s">
        <v>5</v>
      </c>
      <c r="E34" s="13"/>
      <c r="F34" s="13">
        <v>32485</v>
      </c>
      <c r="G34" s="37">
        <f>F34+F35</f>
        <v>298439</v>
      </c>
    </row>
    <row r="35" spans="1:7" ht="36" x14ac:dyDescent="0.3">
      <c r="A35" s="35"/>
      <c r="B35" s="36"/>
      <c r="C35" s="36"/>
      <c r="D35" s="20" t="s">
        <v>12</v>
      </c>
      <c r="E35" s="13" t="s">
        <v>32</v>
      </c>
      <c r="F35" s="13">
        <v>265954</v>
      </c>
      <c r="G35" s="37"/>
    </row>
    <row r="36" spans="1:7" x14ac:dyDescent="0.3">
      <c r="A36" s="19"/>
      <c r="B36" s="2" t="s">
        <v>0</v>
      </c>
      <c r="C36" s="2"/>
      <c r="D36" s="2"/>
      <c r="E36" s="11"/>
      <c r="F36" s="11"/>
      <c r="G36" s="8">
        <f>G32+G34</f>
        <v>713416</v>
      </c>
    </row>
    <row r="37" spans="1:7" ht="15.75" customHeight="1" x14ac:dyDescent="0.3">
      <c r="A37" s="3"/>
      <c r="B37" s="3"/>
      <c r="C37" s="3"/>
      <c r="D37" s="3"/>
      <c r="E37" s="14"/>
      <c r="F37" s="15"/>
      <c r="G37" s="14"/>
    </row>
    <row r="38" spans="1:7" ht="15.75" customHeight="1" x14ac:dyDescent="0.3">
      <c r="A38" s="33" t="s">
        <v>34</v>
      </c>
      <c r="B38" s="33"/>
      <c r="E38" s="16"/>
      <c r="G38" s="17"/>
    </row>
    <row r="39" spans="1:7" x14ac:dyDescent="0.3">
      <c r="A39" s="34"/>
      <c r="B39" s="34"/>
      <c r="C39" s="34"/>
      <c r="D39" s="34"/>
      <c r="E39" s="34"/>
      <c r="F39" s="34"/>
      <c r="G39" s="34"/>
    </row>
  </sheetData>
  <mergeCells count="26">
    <mergeCell ref="A26:A27"/>
    <mergeCell ref="B26:B27"/>
    <mergeCell ref="B20:G20"/>
    <mergeCell ref="C26:C27"/>
    <mergeCell ref="G26:G27"/>
    <mergeCell ref="A11:G11"/>
    <mergeCell ref="A38:B38"/>
    <mergeCell ref="A39:G39"/>
    <mergeCell ref="A32:A33"/>
    <mergeCell ref="B32:B33"/>
    <mergeCell ref="C32:C33"/>
    <mergeCell ref="G32:G33"/>
    <mergeCell ref="A34:A35"/>
    <mergeCell ref="B34:B35"/>
    <mergeCell ref="C34:C35"/>
    <mergeCell ref="G34:G35"/>
    <mergeCell ref="B31:G31"/>
    <mergeCell ref="B16:G16"/>
    <mergeCell ref="A14:G14"/>
    <mergeCell ref="B15:F15"/>
    <mergeCell ref="B17:G17"/>
    <mergeCell ref="D5:G5"/>
    <mergeCell ref="F1:G1"/>
    <mergeCell ref="D2:G2"/>
    <mergeCell ref="D3:G3"/>
    <mergeCell ref="D4:G4"/>
  </mergeCells>
  <printOptions horizontalCentered="1"/>
  <pageMargins left="0.59055118110236227" right="0.19685039370078741" top="0.59055118110236227" bottom="0.15748031496062992" header="0" footer="0"/>
  <pageSetup paperSize="9" scale="77" firstPageNumber="117" fitToHeight="3" orientation="landscape" useFirstPageNumber="1" r:id="rId1"/>
  <headerFooter>
    <oddHeader>&amp;C&amp;"Times New Roman,обычный"&amp;P</oddHeader>
  </headerFooter>
  <rowBreaks count="1" manualBreakCount="1">
    <brk id="2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№ 2.4.1</vt:lpstr>
      <vt:lpstr>'Приложение № 2.4.1'!Область_печати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2026-05-25T08:42:40Z</dcterms:modified>
</cp:coreProperties>
</file>