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к папке 28" sheetId="7" r:id="rId1"/>
  </sheets>
  <definedNames>
    <definedName name="_xlnm.Print_Titles" localSheetId="0">'к папке 28'!$15:$16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7" l="1"/>
  <c r="F37" i="7"/>
  <c r="K88" i="7" l="1"/>
  <c r="K86" i="7"/>
  <c r="K85" i="7"/>
  <c r="K83" i="7"/>
  <c r="K81" i="7"/>
  <c r="K80" i="7"/>
  <c r="K79" i="7"/>
  <c r="K78" i="7"/>
  <c r="J77" i="7"/>
  <c r="I77" i="7"/>
  <c r="H77" i="7"/>
  <c r="G77" i="7"/>
  <c r="F77" i="7"/>
  <c r="E77" i="7"/>
  <c r="K76" i="7"/>
  <c r="K74" i="7"/>
  <c r="K73" i="7"/>
  <c r="K71" i="7"/>
  <c r="K69" i="7"/>
  <c r="K68" i="7"/>
  <c r="J67" i="7"/>
  <c r="I67" i="7"/>
  <c r="H67" i="7"/>
  <c r="G67" i="7"/>
  <c r="F67" i="7"/>
  <c r="E67" i="7"/>
  <c r="G65" i="7"/>
  <c r="K65" i="7" s="1"/>
  <c r="K63" i="7"/>
  <c r="H61" i="7"/>
  <c r="K61" i="7" s="1"/>
  <c r="J58" i="7"/>
  <c r="I58" i="7"/>
  <c r="F58" i="7"/>
  <c r="E58" i="7"/>
  <c r="G56" i="7"/>
  <c r="K56" i="7" s="1"/>
  <c r="H54" i="7"/>
  <c r="K54" i="7" s="1"/>
  <c r="I53" i="7"/>
  <c r="K53" i="7" s="1"/>
  <c r="H51" i="7"/>
  <c r="K51" i="7" s="1"/>
  <c r="H49" i="7"/>
  <c r="K49" i="7" s="1"/>
  <c r="K47" i="7"/>
  <c r="F45" i="7"/>
  <c r="F43" i="7"/>
  <c r="H43" i="7" s="1"/>
  <c r="F41" i="7"/>
  <c r="H41" i="7" s="1"/>
  <c r="K41" i="7" s="1"/>
  <c r="F39" i="7"/>
  <c r="K35" i="7"/>
  <c r="J34" i="7"/>
  <c r="E34" i="7"/>
  <c r="K32" i="7"/>
  <c r="K31" i="7"/>
  <c r="K29" i="7"/>
  <c r="K27" i="7"/>
  <c r="K25" i="7"/>
  <c r="K23" i="7"/>
  <c r="K21" i="7"/>
  <c r="K19" i="7"/>
  <c r="K18" i="7"/>
  <c r="J17" i="7"/>
  <c r="I17" i="7"/>
  <c r="H17" i="7"/>
  <c r="G17" i="7"/>
  <c r="F17" i="7"/>
  <c r="E17" i="7"/>
  <c r="G34" i="7" l="1"/>
  <c r="J94" i="7"/>
  <c r="I34" i="7"/>
  <c r="I94" i="7"/>
  <c r="K17" i="7"/>
  <c r="E94" i="7"/>
  <c r="K77" i="7"/>
  <c r="K67" i="7"/>
  <c r="K43" i="7"/>
  <c r="G58" i="7"/>
  <c r="G94" i="7" s="1"/>
  <c r="H45" i="7"/>
  <c r="K45" i="7" s="1"/>
  <c r="K58" i="7"/>
  <c r="H39" i="7"/>
  <c r="K39" i="7" s="1"/>
  <c r="H58" i="7"/>
  <c r="H37" i="7"/>
  <c r="F34" i="7"/>
  <c r="F94" i="7" s="1"/>
  <c r="H34" i="7" l="1"/>
  <c r="H94" i="7" s="1"/>
  <c r="K37" i="7"/>
  <c r="K34" i="7" s="1"/>
  <c r="K94" i="7" s="1"/>
</calcChain>
</file>

<file path=xl/sharedStrings.xml><?xml version="1.0" encoding="utf-8"?>
<sst xmlns="http://schemas.openxmlformats.org/spreadsheetml/2006/main" count="285" uniqueCount="216">
  <si>
    <t>Приднестровской Молдавской Республики на 2024–2028 годы»</t>
  </si>
  <si>
    <t xml:space="preserve">«Развитие системы питьевого водоснабжения населенных пунктов </t>
  </si>
  <si>
    <t>МЕРОПРИЯТИЯ, ОБЪЕМЫ ФИНАНСИРОВАНИЯ И СРОКИ ИСПОЛНЕНИЯ ПРОГРАММЫ</t>
  </si>
  <si>
    <t>Наименование объекта</t>
  </si>
  <si>
    <t>Виды работ</t>
  </si>
  <si>
    <t>2024 год</t>
  </si>
  <si>
    <t>2025 год</t>
  </si>
  <si>
    <t>2026 год</t>
  </si>
  <si>
    <t>2027 год</t>
  </si>
  <si>
    <t>2028 год</t>
  </si>
  <si>
    <t>Итого</t>
  </si>
  <si>
    <t>1.</t>
  </si>
  <si>
    <t xml:space="preserve">Строительство системы водоснабжения по улице Молодежная </t>
  </si>
  <si>
    <t>Строительство сетей водопровода</t>
  </si>
  <si>
    <t>2.</t>
  </si>
  <si>
    <t xml:space="preserve">Изготовление проектно-сметной документации </t>
  </si>
  <si>
    <t xml:space="preserve">Строительство водопроводных сетей </t>
  </si>
  <si>
    <t>3.</t>
  </si>
  <si>
    <t>Строительство водопроводной сети по улице Горького, в том числе проектные работы</t>
  </si>
  <si>
    <t>I-II кварталы 2025 года</t>
  </si>
  <si>
    <t xml:space="preserve">Строительство водопроводной сети </t>
  </si>
  <si>
    <t>4.</t>
  </si>
  <si>
    <t>5.</t>
  </si>
  <si>
    <t>Бурение артезианской скважины с обустройством охранной зоны, строительство павильона, электромонтажные работы, в том числе проектные работы</t>
  </si>
  <si>
    <t>6.</t>
  </si>
  <si>
    <t xml:space="preserve">Бурение артезианской скважины с обустройством охранной зоны, строительство павильона, электромонтажные работы </t>
  </si>
  <si>
    <t>7.</t>
  </si>
  <si>
    <t>8.</t>
  </si>
  <si>
    <t>Строительство водопроводной сети, в том числе проектные работы</t>
  </si>
  <si>
    <t>9.</t>
  </si>
  <si>
    <t>Строительство водовода</t>
  </si>
  <si>
    <t>10.</t>
  </si>
  <si>
    <t>11.</t>
  </si>
  <si>
    <t>12.</t>
  </si>
  <si>
    <t>13.</t>
  </si>
  <si>
    <t>14.</t>
  </si>
  <si>
    <t>15.</t>
  </si>
  <si>
    <t>Строительство водопроводной сети</t>
  </si>
  <si>
    <t xml:space="preserve">Строительство водопроводной сети по улице К. Маркса от магазина "Квинт-Маркет", в том числе проектные работы </t>
  </si>
  <si>
    <t>17.</t>
  </si>
  <si>
    <t>Строительство водопроводной сети, проектные работы</t>
  </si>
  <si>
    <t>19.</t>
  </si>
  <si>
    <t>II-IV кварталы 2025 года</t>
  </si>
  <si>
    <t>20.</t>
  </si>
  <si>
    <t>II-III кварталы 2025 года</t>
  </si>
  <si>
    <t>21.</t>
  </si>
  <si>
    <t>Строительство резервуара чистой воды V=150 куб. м</t>
  </si>
  <si>
    <t>22.</t>
  </si>
  <si>
    <t>23.</t>
  </si>
  <si>
    <t>Строительство водопроводной сети по улице Виноградной, в том числе проектные работы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</si>
  <si>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</si>
  <si>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</si>
  <si>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</si>
  <si>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</si>
  <si>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</si>
  <si>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</si>
  <si>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</si>
  <si>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</si>
  <si>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Развитие централизованного водоснабжения </t>
  </si>
  <si>
    <t>33.</t>
  </si>
  <si>
    <t>Каменский район</t>
  </si>
  <si>
    <t xml:space="preserve">Развитие централизованного водоснабжения района Консервного завода </t>
  </si>
  <si>
    <t>34.</t>
  </si>
  <si>
    <t>35.</t>
  </si>
  <si>
    <t>36.</t>
  </si>
  <si>
    <t>37.</t>
  </si>
  <si>
    <t>38.</t>
  </si>
  <si>
    <t>II-III кварталы 2026 года</t>
  </si>
  <si>
    <t>39.</t>
  </si>
  <si>
    <t>I-II кварталы 2027 года</t>
  </si>
  <si>
    <t>Строительство водонасосной станции, приобретение оборудования.</t>
  </si>
  <si>
    <t>Всего по Программе</t>
  </si>
  <si>
    <t>№ п/п</t>
  </si>
  <si>
    <t>Населенный пункт</t>
  </si>
  <si>
    <t>Село Кицканы Слободзейского района</t>
  </si>
  <si>
    <t>II-III кварталы 2024 года</t>
  </si>
  <si>
    <t>II-IV кварталы 2024 года</t>
  </si>
  <si>
    <t>I-II кварталы 2024 года</t>
  </si>
  <si>
    <t>II-III кварталы 2027 года</t>
  </si>
  <si>
    <t>Село Незавертайловка Слободзейского района</t>
  </si>
  <si>
    <t>Село Старая Андрияшевка Слободзейского района</t>
  </si>
  <si>
    <t>Строительство водопроводной сети по улице С. Лазо, в том числе проектные работы</t>
  </si>
  <si>
    <t>II-IV кварталы 2028 года</t>
  </si>
  <si>
    <t>Село Константиновка Слободзейского района</t>
  </si>
  <si>
    <t>Село Владимировка Слободзейского района</t>
  </si>
  <si>
    <t>Село Глиное Слободзейского района</t>
  </si>
  <si>
    <t>I квартал    2024 года</t>
  </si>
  <si>
    <t>Село Меренешты Слободзейского района</t>
  </si>
  <si>
    <t>II-III кварталы 2028 года</t>
  </si>
  <si>
    <t>Село Парканы Слободзейского района</t>
  </si>
  <si>
    <t>II-IV кварталы 2027 года</t>
  </si>
  <si>
    <t>Село Гыртоп Григориопольского района</t>
  </si>
  <si>
    <t>Село Спея Григориопольского района</t>
  </si>
  <si>
    <t>II квартал   2024 года</t>
  </si>
  <si>
    <t>III квартал    2024 года</t>
  </si>
  <si>
    <t>III квартал 2028 года</t>
  </si>
  <si>
    <t>Село Делакеу Григориопольского района</t>
  </si>
  <si>
    <t>Строительство (реконструкция) водопроводной сети протяженностью 1500 м</t>
  </si>
  <si>
    <t>Бурение артезианской скважины с обустройством охранной зоны, строительство павильона, электромонтажные работы. Строительство водопроводной сети протяженностью 2 000 м</t>
  </si>
  <si>
    <t>Село Малаешты Григориопольского района</t>
  </si>
  <si>
    <t>Село Бутор Григориопольского района</t>
  </si>
  <si>
    <t>Село Красное Григориопольского района</t>
  </si>
  <si>
    <t>Строительство водопроводной сети, приобретение и монтаж водонапорной башни, строительство водонасосной станции</t>
  </si>
  <si>
    <t>II квартал   2026 года</t>
  </si>
  <si>
    <t>Поселок Карманово Григориопольского района</t>
  </si>
  <si>
    <t>Строительство резервуара чистой воды V=150 куб. м на окраине села (в районе ветеринарного техникума), в том числе проектные работы</t>
  </si>
  <si>
    <t>Село Дойбаны-I Дубоссарского района</t>
  </si>
  <si>
    <t>Село Ново-Комиссаровка Дубоссарского района</t>
  </si>
  <si>
    <t>II квартал    2024 года</t>
  </si>
  <si>
    <t>Село Гармацкое Дубоссарского района</t>
  </si>
  <si>
    <t xml:space="preserve">Строительно-монтажные работы на резервуаре чистой воды V=150 куб. м </t>
  </si>
  <si>
    <t>Село Койково Дубоссарского района</t>
  </si>
  <si>
    <t>Строительство водопроводной сети в селе Койково (нижняя часть), в том числе проектные работы</t>
  </si>
  <si>
    <t>III квартал 2025 года</t>
  </si>
  <si>
    <t>Строительство водопроводной сети протяженностью 1 060 м</t>
  </si>
  <si>
    <t>Село Колбасна Рыбницкого района</t>
  </si>
  <si>
    <t xml:space="preserve">Развитие централизованного водоснабжения села Колбасна (Шмалены, Пыкалово, Андреевка, Новая Михайловка), в том числе проектные работы </t>
  </si>
  <si>
    <t>I-IV кварталы 2024 года</t>
  </si>
  <si>
    <t>Село Вадатурково Рыбницкого района</t>
  </si>
  <si>
    <t xml:space="preserve">Развитие централизованного водоснабжения, в том числе проектные работы </t>
  </si>
  <si>
    <t>II квартал               2027 года</t>
  </si>
  <si>
    <t>Село Большой Молокиш Рыбницкого района</t>
  </si>
  <si>
    <t>II-IV кварталы 2026 года</t>
  </si>
  <si>
    <t>Подготовка правоустанавливающих документов на артезианскую скважину с резервуаром, строительство павильона, электромонтажные работы, обустройство зоны санитарной охраны, прокладка водопроводной сети протяженностью 3 500 м, восстановление асфальтового покрытия</t>
  </si>
  <si>
    <t>Село Шмалена Рыбницкого района</t>
  </si>
  <si>
    <t>Село Воронково Рыбницкого района</t>
  </si>
  <si>
    <t>Село Лысая Гора Рыбницкого района</t>
  </si>
  <si>
    <t>II-IV кварталы  2027 года</t>
  </si>
  <si>
    <t>Строительство водопроводной сети протяженностью 1600 м  с восстановлением дорожного покрытия, проектные работы</t>
  </si>
  <si>
    <t>II-IV кварталы  2026 года</t>
  </si>
  <si>
    <t>Село Грушка Каменского района</t>
  </si>
  <si>
    <t>Прокладка водопроводной сети  протяженностью 11 330 м</t>
  </si>
  <si>
    <t>I-IV кварталы  2025 года</t>
  </si>
  <si>
    <t xml:space="preserve">Бурение артезианской скважины (район Консервного завода), строительство павильона, электромонтажные работы, обустройство зоны санитарной охраны, прокладка водопроводной сети протяженностью 5 100 м, восстановление асфальтового покрытия </t>
  </si>
  <si>
    <t>I-IV кварталы  2026 года</t>
  </si>
  <si>
    <t>Село Рашков Каменского района</t>
  </si>
  <si>
    <t>II-IV кварталы  2025 года</t>
  </si>
  <si>
    <t>II-IV кварталы  2028 года</t>
  </si>
  <si>
    <t>Бурение артезианской скважины, приобретение и монтаж водонапорной башни V=25 куб. м (2 шт.), строительство павильона, электромонтажные работы, обустройство зоны санитарной охраны, прокладка водопроводной сети протяженностью 6 000 м, восстановление асфальтового покрытия</t>
  </si>
  <si>
    <t>Село Хрустовая Каменского района</t>
  </si>
  <si>
    <t>Развитие централизованного водоснабжения, в том числе проектные работы</t>
  </si>
  <si>
    <t>Бурение артезианской скважины, приобретение и монтаж водонапорной башни V=25 куб. м (2 шт.), строительство павильона, электромонтажные работы, обустройство зоны санитарной охраны, прокладка водопроводной сети протяженностью 10 000 м, восстановление асфальтового покрытия</t>
  </si>
  <si>
    <t>IV квартал             2024 года</t>
  </si>
  <si>
    <t>Строительство водопроводной сети протяженностью 3500 м</t>
  </si>
  <si>
    <t>Село Янтарное Каменского района</t>
  </si>
  <si>
    <t>Сроки исполнения работ</t>
  </si>
  <si>
    <t xml:space="preserve">Строительство павильона, электромонтажные работы, обустройство зоны санитарной охраны, прокладка водопроводной сети </t>
  </si>
  <si>
    <t xml:space="preserve">16. </t>
  </si>
  <si>
    <t xml:space="preserve">18. </t>
  </si>
  <si>
    <t>III квартал    2026 года</t>
  </si>
  <si>
    <t>III квартал              2026 года</t>
  </si>
  <si>
    <t>II квартал    2026 года</t>
  </si>
  <si>
    <t>Приобретение и монтаж водонапорной башни V=25 куб.м на скважине № 4027 по улице Котовского, в том числе проектные работы</t>
  </si>
  <si>
    <t xml:space="preserve">Приобретение и монтаж водонапорной башни    </t>
  </si>
  <si>
    <t>II квартал                   2027 года</t>
  </si>
  <si>
    <r>
      <t>Строительство водопроводной сети. Приобретение и монтаж водонапорной башни</t>
    </r>
    <r>
      <rPr>
        <b/>
        <i/>
        <sz val="11"/>
        <rFont val="Times New Roman"/>
        <family val="1"/>
        <charset val="204"/>
      </rPr>
      <t xml:space="preserve">  </t>
    </r>
  </si>
  <si>
    <t xml:space="preserve">Приобретение и монтаж водонапорной башни       </t>
  </si>
  <si>
    <t>Приобретение и монтаж водонапорной башни</t>
  </si>
  <si>
    <t xml:space="preserve">Приобретение и монтаж водонапорной башни   </t>
  </si>
  <si>
    <t>Село Красная Горка Григориопольского района</t>
  </si>
  <si>
    <t xml:space="preserve">Строительство водопроводной сети    </t>
  </si>
  <si>
    <t>Приобретение и монтаж водонапорной башни V=25 куб. м в районе ТП-608 по улице Северной, в том числе проектные работы</t>
  </si>
  <si>
    <t xml:space="preserve">Изготовление проектно-сметной документации               </t>
  </si>
  <si>
    <t xml:space="preserve">Изготовление проектно-сметной документации   </t>
  </si>
  <si>
    <t xml:space="preserve">Изготовление проектно-сметной документации      </t>
  </si>
  <si>
    <t xml:space="preserve">24. </t>
  </si>
  <si>
    <t>II квартал   2025 года</t>
  </si>
  <si>
    <t>I квартал     2026 года</t>
  </si>
  <si>
    <t>«О внесении изменений в Закон Приднестровской Молдавской Республики</t>
  </si>
  <si>
    <t xml:space="preserve">«Об утверждении государственной целевой программы </t>
  </si>
  <si>
    <t>III-IV кварталы                 2027 года</t>
  </si>
  <si>
    <t>I квартал     2027 года</t>
  </si>
  <si>
    <t>II-IV кварталы      2024 года</t>
  </si>
  <si>
    <t>I квартал                  2024 года</t>
  </si>
  <si>
    <t>II квартал              2024 года</t>
  </si>
  <si>
    <t>Приложение № 1</t>
  </si>
  <si>
    <t xml:space="preserve">к Закону Приднестровской Молдавской Республики </t>
  </si>
  <si>
    <t>Приложение</t>
  </si>
  <si>
    <t>к государственной целевой программе</t>
  </si>
  <si>
    <t>Слободзейский район, всего:</t>
  </si>
  <si>
    <t>Строительство водопроводной сети по улице 8 Марта, улице Профсоюзной, улице Лермонтова, улице Пушкина, улице Ткаченко, улице Ленина, улице Зелинского, в том числе проектные работы</t>
  </si>
  <si>
    <t>Общая стоимость работ, рубли</t>
  </si>
  <si>
    <t>Стоимость работ, рубли</t>
  </si>
  <si>
    <t>Строительство водопроводной сети по улице Молодежной, улице Возияна, улице Юности, приобретение и монтаж водонапорной башни на артезианской скважине № 5565 по улице Чапаева, в том числе проектные работы</t>
  </si>
  <si>
    <t xml:space="preserve">Строительство водовода от города Тирасполя до села Парканы, в том числе проектные работы </t>
  </si>
  <si>
    <t>Приобретение и монтаж водонапорной башни V=25 куб. м на скважине № 5 по улице Ленина, 112а, в том числе проектные работы</t>
  </si>
  <si>
    <t>Григориопольский район, всего:</t>
  </si>
  <si>
    <t>II квартал 2026 года</t>
  </si>
  <si>
    <t>Приобретение и монтаж  водонапорной башни V=25 куб. м на скважине № 3 по улице О. Кошевого, 18а, в том числе проектные работы</t>
  </si>
  <si>
    <t>Приобретение и монтаж водонапорной башни V=25 куб. м на скважине № 2 по улице Ленина, 37а, в том числе проектные работы</t>
  </si>
  <si>
    <t>Приобретение и монтаж водонапорной башни V=25 куб. м на скважине № 4 по улице Ленина, 7а, в том числе проектные работы</t>
  </si>
  <si>
    <t xml:space="preserve">Строительство водопроводной сети и водонасосной станции по улице Байдукова, в том числе проектные работы </t>
  </si>
  <si>
    <t>Строительство водопроводной сети по улице Огородной, улице Днестровской, улице Садовой, улице 23 Февраля, улице 28 Июня, улице Мичурина, улице Школьной, в том числе проектные работы</t>
  </si>
  <si>
    <t>II квартал  2024 года</t>
  </si>
  <si>
    <t>II квартал  2027 года</t>
  </si>
  <si>
    <t xml:space="preserve">Развитие централизованного водоснабжения поселка Индия в селе Бутор, в том числе проектные работы                    </t>
  </si>
  <si>
    <t>Строительство водопроводной сети по улице Полевой, улице Суворова, улице Попова, в том числе проектные работы</t>
  </si>
  <si>
    <t>Дубоссарский район, всего:</t>
  </si>
  <si>
    <t xml:space="preserve">Строительство водопроводной сети по улице Земнухова, улице Народной, улице Чапаева, в том числе проектные работы </t>
  </si>
  <si>
    <t xml:space="preserve">Строительство резервуара чистой воды V=150 куб. м по улице Днестровской (в районе фермы), в том числе проектные работы </t>
  </si>
  <si>
    <t>Рыбницкий район, всего:</t>
  </si>
  <si>
    <t>I квартал   2024 года</t>
  </si>
  <si>
    <t>I квартал   2027 года</t>
  </si>
  <si>
    <t>Бурение артезианской скважины, строительство резервуара V=25 куб. м, строительство павильона, электромонтажные работы, обустройство зоны санитарной охраны, прокладка водопроводной сети протяженностью 4 020 м, восстановление асфальтового покрытия</t>
  </si>
  <si>
    <t xml:space="preserve">Прокладка водопроводной сети для обеспечения дополнительного объема подачи питьевой воды от скважин № 3, 8, 9 и 10 на резервуары чистой воды и район Вершигоры </t>
  </si>
  <si>
    <t xml:space="preserve">Развитие централизованного водоснабжения I-II районов села Воронково с подключением систем водоснабжения села Воронково и есла Буськи к системе водоснабжения города Рыбницы по улице Степная, в том числе проектные работы </t>
  </si>
  <si>
    <t xml:space="preserve">Реконструкция сетей водопровода из стальных труб Д76-100 мм с заменой на полиэтиленовые трубы Д75 мм от села Лысая Гора до села Ульма </t>
  </si>
  <si>
    <t>Бурение артезианской скважины, приобретение и монтаж водонапорной башни V=25 куб. м, строительство павильона, электромонтажные работы, обустройство зоны санитарной охраны, прокладка водопроводной сети протяженностью 3 000 м, восстановление асфальтового покрытия</t>
  </si>
  <si>
    <t xml:space="preserve">Развитие централизованного водоснабжения 5-го микрорайона </t>
  </si>
  <si>
    <t xml:space="preserve">Бурение артезианской скважины, приобретение и монтаж водонапорной башни V=30 куб. м, строительство павильона, электромонтажные работы, обустройство зоны санитарной охраны, прокладка водопроводной сети протяженностью 1 500 м, восстановление асфальтового покрытия </t>
  </si>
  <si>
    <t>Село Подойма и село Подоймица Каменского района</t>
  </si>
  <si>
    <t xml:space="preserve">Строительство сети централизованного водоснабжения к домовладениям, расположенным по улице Кузнечной, улице Спортивной, улице Мира, улице Солнечной, улице Цветочной, улице Звездной микрорайона Антоновка, в том числе проектные работы </t>
  </si>
  <si>
    <t>Прокладка водопроводной сети протяженностью 8 180 м</t>
  </si>
  <si>
    <t xml:space="preserve">Прокладка водопроводной сети протяженностью 216 м для обеспечения дополнительного объема подачи питьевой воды от скважин № 3, 8, 9 и 10 на резервуары чистой воды и район Вершигоры, с установкой двух водопроводных колодцев и запорной арматуры. Строительство водопроводной сети по улице Степной протяженностью 2 500 м, с восстановлением дорожного покрытия </t>
  </si>
  <si>
    <t>Каменский район, всего:</t>
  </si>
  <si>
    <t>Прокладка напорного водовода от водонасосной станции до села протяженностью 6 027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</si>
</sst>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.5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3" fontId="2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right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94"/>
  <sheetViews>
    <sheetView tabSelected="1" view="pageBreakPreview" zoomScale="56" zoomScaleNormal="100" zoomScaleSheetLayoutView="56" workbookViewId="0">
      <pane xSplit="5" ySplit="16" topLeftCell="F86" activePane="bottomRight" state="frozen"/>
      <selection pane="topRight" activeCell="F1" sqref="F1"/>
      <selection pane="bottomLeft" activeCell="A10" sqref="A10"/>
      <selection pane="bottomRight" activeCell="D91" sqref="D91"/>
    </sheetView>
  </sheetViews>
  <sheetFormatPr defaultColWidth="9.109375" defaultRowHeight="13.8" x14ac:dyDescent="0.25"/>
  <cols>
    <col min="1" max="1" width="4.44140625" style="1" customWidth="1"/>
    <col min="2" max="2" width="18.88671875" style="2" customWidth="1"/>
    <col min="3" max="3" width="35.33203125" style="2" customWidth="1"/>
    <col min="4" max="4" width="29.33203125" style="2" customWidth="1"/>
    <col min="5" max="5" width="12" style="2" customWidth="1"/>
    <col min="6" max="6" width="10" style="2" customWidth="1"/>
    <col min="7" max="7" width="10.6640625" style="2" customWidth="1"/>
    <col min="8" max="8" width="11.33203125" style="2" customWidth="1"/>
    <col min="9" max="9" width="11" style="2" customWidth="1"/>
    <col min="10" max="10" width="10.6640625" style="2" customWidth="1"/>
    <col min="11" max="11" width="12" style="2" customWidth="1"/>
    <col min="12" max="12" width="7.33203125" style="2" customWidth="1"/>
    <col min="13" max="13" width="6.44140625" style="2" customWidth="1"/>
    <col min="14" max="16384" width="9.109375" style="2"/>
  </cols>
  <sheetData>
    <row r="1" spans="1:13" ht="15" customHeight="1" x14ac:dyDescent="0.3">
      <c r="F1" s="68" t="s">
        <v>175</v>
      </c>
      <c r="G1" s="68"/>
      <c r="H1" s="68"/>
      <c r="I1" s="68"/>
      <c r="J1" s="68"/>
      <c r="K1" s="68"/>
      <c r="L1" s="68"/>
      <c r="M1" s="68"/>
    </row>
    <row r="2" spans="1:13" ht="15" customHeight="1" x14ac:dyDescent="0.3">
      <c r="F2" s="68" t="s">
        <v>176</v>
      </c>
      <c r="G2" s="68"/>
      <c r="H2" s="68"/>
      <c r="I2" s="68"/>
      <c r="J2" s="68"/>
      <c r="K2" s="68"/>
      <c r="L2" s="68"/>
      <c r="M2" s="68"/>
    </row>
    <row r="3" spans="1:13" ht="15" customHeight="1" x14ac:dyDescent="0.3">
      <c r="F3" s="68" t="s">
        <v>168</v>
      </c>
      <c r="G3" s="68"/>
      <c r="H3" s="68"/>
      <c r="I3" s="68"/>
      <c r="J3" s="68"/>
      <c r="K3" s="68"/>
      <c r="L3" s="68"/>
      <c r="M3" s="68"/>
    </row>
    <row r="4" spans="1:13" ht="15" customHeight="1" x14ac:dyDescent="0.3">
      <c r="F4" s="68" t="s">
        <v>169</v>
      </c>
      <c r="G4" s="68"/>
      <c r="H4" s="68"/>
      <c r="I4" s="68"/>
      <c r="J4" s="68"/>
      <c r="K4" s="68"/>
      <c r="L4" s="68"/>
      <c r="M4" s="68"/>
    </row>
    <row r="5" spans="1:13" ht="15" customHeight="1" x14ac:dyDescent="0.3">
      <c r="F5" s="68" t="s">
        <v>1</v>
      </c>
      <c r="G5" s="68"/>
      <c r="H5" s="68"/>
      <c r="I5" s="68"/>
      <c r="J5" s="68"/>
      <c r="K5" s="68"/>
      <c r="L5" s="68"/>
      <c r="M5" s="68"/>
    </row>
    <row r="6" spans="1:13" ht="15" customHeight="1" x14ac:dyDescent="0.3">
      <c r="F6" s="68" t="s">
        <v>0</v>
      </c>
      <c r="G6" s="68"/>
      <c r="H6" s="68"/>
      <c r="I6" s="68"/>
      <c r="J6" s="68"/>
      <c r="K6" s="68"/>
      <c r="L6" s="68"/>
      <c r="M6" s="68"/>
    </row>
    <row r="7" spans="1:13" ht="15" customHeight="1" x14ac:dyDescent="0.3">
      <c r="F7" s="30"/>
      <c r="G7" s="30"/>
      <c r="H7" s="30"/>
      <c r="I7" s="30"/>
      <c r="J7" s="30"/>
      <c r="K7" s="30"/>
      <c r="L7" s="30"/>
      <c r="M7" s="30"/>
    </row>
    <row r="8" spans="1:13" ht="15" customHeight="1" x14ac:dyDescent="0.3">
      <c r="F8" s="30"/>
      <c r="G8" s="30"/>
      <c r="H8" s="30"/>
      <c r="I8" s="30"/>
      <c r="J8" s="30"/>
      <c r="K8" s="68" t="s">
        <v>177</v>
      </c>
      <c r="L8" s="68"/>
      <c r="M8" s="68"/>
    </row>
    <row r="9" spans="1:13" ht="15" customHeight="1" x14ac:dyDescent="0.3">
      <c r="F9" s="30"/>
      <c r="G9" s="30"/>
      <c r="H9" s="68" t="s">
        <v>178</v>
      </c>
      <c r="I9" s="68"/>
      <c r="J9" s="68"/>
      <c r="K9" s="68"/>
      <c r="L9" s="68"/>
      <c r="M9" s="68"/>
    </row>
    <row r="10" spans="1:13" ht="15" customHeight="1" x14ac:dyDescent="0.3">
      <c r="F10" s="30"/>
      <c r="G10" s="68" t="s">
        <v>1</v>
      </c>
      <c r="H10" s="68"/>
      <c r="I10" s="68"/>
      <c r="J10" s="68"/>
      <c r="K10" s="68"/>
      <c r="L10" s="68"/>
      <c r="M10" s="68"/>
    </row>
    <row r="11" spans="1:13" ht="15" customHeight="1" x14ac:dyDescent="0.3">
      <c r="F11" s="30"/>
      <c r="G11" s="68" t="s">
        <v>0</v>
      </c>
      <c r="H11" s="68"/>
      <c r="I11" s="68"/>
      <c r="J11" s="68"/>
      <c r="K11" s="68"/>
      <c r="L11" s="68"/>
      <c r="M11" s="68"/>
    </row>
    <row r="12" spans="1:13" ht="15" customHeight="1" x14ac:dyDescent="0.25">
      <c r="F12" s="18"/>
      <c r="G12" s="18"/>
      <c r="H12" s="18"/>
      <c r="I12" s="18"/>
      <c r="J12" s="18"/>
      <c r="K12" s="18"/>
      <c r="L12" s="18"/>
    </row>
    <row r="13" spans="1:13" x14ac:dyDescent="0.25">
      <c r="A13" s="39" t="s">
        <v>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5" spans="1:13" ht="30.75" customHeight="1" x14ac:dyDescent="0.25">
      <c r="A15" s="43" t="s">
        <v>72</v>
      </c>
      <c r="B15" s="43" t="s">
        <v>73</v>
      </c>
      <c r="C15" s="43" t="s">
        <v>3</v>
      </c>
      <c r="D15" s="43" t="s">
        <v>4</v>
      </c>
      <c r="E15" s="43" t="s">
        <v>181</v>
      </c>
      <c r="F15" s="43" t="s">
        <v>182</v>
      </c>
      <c r="G15" s="43"/>
      <c r="H15" s="43"/>
      <c r="I15" s="43"/>
      <c r="J15" s="43"/>
      <c r="K15" s="43"/>
      <c r="L15" s="43" t="s">
        <v>145</v>
      </c>
      <c r="M15" s="43"/>
    </row>
    <row r="16" spans="1:13" ht="26.25" customHeight="1" x14ac:dyDescent="0.25">
      <c r="A16" s="43"/>
      <c r="B16" s="43"/>
      <c r="C16" s="43"/>
      <c r="D16" s="43"/>
      <c r="E16" s="43"/>
      <c r="F16" s="3" t="s">
        <v>5</v>
      </c>
      <c r="G16" s="3" t="s">
        <v>6</v>
      </c>
      <c r="H16" s="3" t="s">
        <v>7</v>
      </c>
      <c r="I16" s="3" t="s">
        <v>8</v>
      </c>
      <c r="J16" s="3" t="s">
        <v>9</v>
      </c>
      <c r="K16" s="4" t="s">
        <v>10</v>
      </c>
      <c r="L16" s="43"/>
      <c r="M16" s="43"/>
    </row>
    <row r="17" spans="1:13" ht="24.9" customHeight="1" x14ac:dyDescent="0.25">
      <c r="A17" s="44" t="s">
        <v>179</v>
      </c>
      <c r="B17" s="44"/>
      <c r="C17" s="44"/>
      <c r="D17" s="44"/>
      <c r="E17" s="35">
        <f t="shared" ref="E17:K17" si="0">SUM(E18:E33)</f>
        <v>16482032</v>
      </c>
      <c r="F17" s="35">
        <f t="shared" si="0"/>
        <v>1711202</v>
      </c>
      <c r="G17" s="35">
        <f t="shared" si="0"/>
        <v>525875</v>
      </c>
      <c r="H17" s="35">
        <f t="shared" si="0"/>
        <v>1265000</v>
      </c>
      <c r="I17" s="35">
        <f t="shared" si="0"/>
        <v>10609955</v>
      </c>
      <c r="J17" s="35">
        <f t="shared" si="0"/>
        <v>2370000</v>
      </c>
      <c r="K17" s="35">
        <f t="shared" si="0"/>
        <v>16482032</v>
      </c>
      <c r="L17" s="44"/>
      <c r="M17" s="44"/>
    </row>
    <row r="18" spans="1:13" s="10" customFormat="1" ht="41.4" x14ac:dyDescent="0.25">
      <c r="A18" s="5" t="s">
        <v>11</v>
      </c>
      <c r="B18" s="6" t="s">
        <v>74</v>
      </c>
      <c r="C18" s="7" t="s">
        <v>12</v>
      </c>
      <c r="D18" s="7" t="s">
        <v>13</v>
      </c>
      <c r="E18" s="8">
        <v>345887</v>
      </c>
      <c r="F18" s="9">
        <v>345887</v>
      </c>
      <c r="G18" s="5"/>
      <c r="H18" s="5"/>
      <c r="I18" s="5"/>
      <c r="J18" s="5"/>
      <c r="K18" s="8">
        <f>SUM(F18:J18)</f>
        <v>345887</v>
      </c>
      <c r="L18" s="42" t="s">
        <v>75</v>
      </c>
      <c r="M18" s="42"/>
    </row>
    <row r="19" spans="1:13" s="10" customFormat="1" ht="39.75" customHeight="1" x14ac:dyDescent="0.25">
      <c r="A19" s="40" t="s">
        <v>14</v>
      </c>
      <c r="B19" s="42" t="s">
        <v>74</v>
      </c>
      <c r="C19" s="45" t="s">
        <v>180</v>
      </c>
      <c r="D19" s="7" t="s">
        <v>15</v>
      </c>
      <c r="E19" s="8">
        <v>184547</v>
      </c>
      <c r="F19" s="46">
        <v>1230315</v>
      </c>
      <c r="G19" s="40"/>
      <c r="H19" s="40"/>
      <c r="I19" s="40"/>
      <c r="J19" s="40"/>
      <c r="K19" s="41">
        <f>SUM(F19:J20)</f>
        <v>1230315</v>
      </c>
      <c r="L19" s="42" t="s">
        <v>77</v>
      </c>
      <c r="M19" s="42"/>
    </row>
    <row r="20" spans="1:13" s="10" customFormat="1" ht="50.25" customHeight="1" x14ac:dyDescent="0.25">
      <c r="A20" s="40"/>
      <c r="B20" s="42"/>
      <c r="C20" s="45"/>
      <c r="D20" s="7" t="s">
        <v>16</v>
      </c>
      <c r="E20" s="8">
        <v>1045768</v>
      </c>
      <c r="F20" s="46"/>
      <c r="G20" s="40"/>
      <c r="H20" s="40"/>
      <c r="I20" s="40"/>
      <c r="J20" s="40"/>
      <c r="K20" s="41"/>
      <c r="L20" s="42" t="s">
        <v>76</v>
      </c>
      <c r="M20" s="42"/>
    </row>
    <row r="21" spans="1:13" s="10" customFormat="1" ht="30" customHeight="1" x14ac:dyDescent="0.25">
      <c r="A21" s="40" t="s">
        <v>17</v>
      </c>
      <c r="B21" s="42" t="s">
        <v>79</v>
      </c>
      <c r="C21" s="47" t="s">
        <v>18</v>
      </c>
      <c r="D21" s="7" t="s">
        <v>15</v>
      </c>
      <c r="E21" s="8">
        <v>45875</v>
      </c>
      <c r="F21" s="40"/>
      <c r="G21" s="46">
        <v>45875</v>
      </c>
      <c r="H21" s="40"/>
      <c r="I21" s="46">
        <v>259955</v>
      </c>
      <c r="J21" s="40"/>
      <c r="K21" s="41">
        <f>SUM(F21:J22)</f>
        <v>305830</v>
      </c>
      <c r="L21" s="42" t="s">
        <v>19</v>
      </c>
      <c r="M21" s="42"/>
    </row>
    <row r="22" spans="1:13" s="10" customFormat="1" ht="30" customHeight="1" x14ac:dyDescent="0.25">
      <c r="A22" s="40"/>
      <c r="B22" s="42"/>
      <c r="C22" s="47"/>
      <c r="D22" s="7" t="s">
        <v>20</v>
      </c>
      <c r="E22" s="8">
        <v>259955</v>
      </c>
      <c r="F22" s="40"/>
      <c r="G22" s="46"/>
      <c r="H22" s="40"/>
      <c r="I22" s="46"/>
      <c r="J22" s="40"/>
      <c r="K22" s="41"/>
      <c r="L22" s="42" t="s">
        <v>78</v>
      </c>
      <c r="M22" s="42"/>
    </row>
    <row r="23" spans="1:13" s="10" customFormat="1" ht="30.75" customHeight="1" x14ac:dyDescent="0.25">
      <c r="A23" s="40" t="s">
        <v>21</v>
      </c>
      <c r="B23" s="42" t="s">
        <v>80</v>
      </c>
      <c r="C23" s="45" t="s">
        <v>81</v>
      </c>
      <c r="D23" s="7" t="s">
        <v>15</v>
      </c>
      <c r="E23" s="8">
        <v>180000</v>
      </c>
      <c r="F23" s="40"/>
      <c r="G23" s="46">
        <v>180000</v>
      </c>
      <c r="H23" s="40"/>
      <c r="I23" s="40"/>
      <c r="J23" s="46">
        <v>1020000</v>
      </c>
      <c r="K23" s="41">
        <f>SUM(F23:J24)</f>
        <v>1200000</v>
      </c>
      <c r="L23" s="42" t="s">
        <v>19</v>
      </c>
      <c r="M23" s="42"/>
    </row>
    <row r="24" spans="1:13" s="10" customFormat="1" ht="93.6" customHeight="1" x14ac:dyDescent="0.25">
      <c r="A24" s="40"/>
      <c r="B24" s="42"/>
      <c r="C24" s="45"/>
      <c r="D24" s="7" t="s">
        <v>98</v>
      </c>
      <c r="E24" s="8">
        <v>1020000</v>
      </c>
      <c r="F24" s="40"/>
      <c r="G24" s="46"/>
      <c r="H24" s="40"/>
      <c r="I24" s="40"/>
      <c r="J24" s="46"/>
      <c r="K24" s="41"/>
      <c r="L24" s="42" t="s">
        <v>82</v>
      </c>
      <c r="M24" s="42"/>
    </row>
    <row r="25" spans="1:13" s="10" customFormat="1" ht="27.6" x14ac:dyDescent="0.25">
      <c r="A25" s="42" t="s">
        <v>22</v>
      </c>
      <c r="B25" s="42" t="s">
        <v>83</v>
      </c>
      <c r="C25" s="47" t="s">
        <v>23</v>
      </c>
      <c r="D25" s="7" t="s">
        <v>15</v>
      </c>
      <c r="E25" s="8">
        <v>150000</v>
      </c>
      <c r="F25" s="40"/>
      <c r="G25" s="46">
        <v>150000</v>
      </c>
      <c r="H25" s="40"/>
      <c r="I25" s="40"/>
      <c r="J25" s="46">
        <v>850000</v>
      </c>
      <c r="K25" s="41">
        <f>SUM(F25:J26)</f>
        <v>1000000</v>
      </c>
      <c r="L25" s="42" t="s">
        <v>44</v>
      </c>
      <c r="M25" s="42"/>
    </row>
    <row r="26" spans="1:13" s="10" customFormat="1" ht="65.400000000000006" customHeight="1" x14ac:dyDescent="0.25">
      <c r="A26" s="42"/>
      <c r="B26" s="42"/>
      <c r="C26" s="47"/>
      <c r="D26" s="7" t="s">
        <v>25</v>
      </c>
      <c r="E26" s="8">
        <v>850000</v>
      </c>
      <c r="F26" s="40"/>
      <c r="G26" s="46"/>
      <c r="H26" s="40"/>
      <c r="I26" s="40"/>
      <c r="J26" s="46"/>
      <c r="K26" s="41"/>
      <c r="L26" s="42" t="s">
        <v>82</v>
      </c>
      <c r="M26" s="42"/>
    </row>
    <row r="27" spans="1:13" s="10" customFormat="1" ht="30" customHeight="1" x14ac:dyDescent="0.25">
      <c r="A27" s="42" t="s">
        <v>24</v>
      </c>
      <c r="B27" s="42" t="s">
        <v>84</v>
      </c>
      <c r="C27" s="47" t="s">
        <v>23</v>
      </c>
      <c r="D27" s="7" t="s">
        <v>15</v>
      </c>
      <c r="E27" s="8">
        <v>150000</v>
      </c>
      <c r="F27" s="40"/>
      <c r="G27" s="46">
        <v>150000</v>
      </c>
      <c r="H27" s="40"/>
      <c r="I27" s="46">
        <v>850000</v>
      </c>
      <c r="J27" s="40"/>
      <c r="K27" s="41">
        <f>SUM(F27:J28)</f>
        <v>1000000</v>
      </c>
      <c r="L27" s="42" t="s">
        <v>44</v>
      </c>
      <c r="M27" s="42"/>
    </row>
    <row r="28" spans="1:13" s="10" customFormat="1" ht="62.25" customHeight="1" x14ac:dyDescent="0.25">
      <c r="A28" s="42"/>
      <c r="B28" s="42"/>
      <c r="C28" s="47"/>
      <c r="D28" s="7" t="s">
        <v>25</v>
      </c>
      <c r="E28" s="8">
        <v>850000</v>
      </c>
      <c r="F28" s="40"/>
      <c r="G28" s="46"/>
      <c r="H28" s="40"/>
      <c r="I28" s="46"/>
      <c r="J28" s="40"/>
      <c r="K28" s="41"/>
      <c r="L28" s="42" t="s">
        <v>170</v>
      </c>
      <c r="M28" s="42"/>
    </row>
    <row r="29" spans="1:13" s="10" customFormat="1" ht="27.6" x14ac:dyDescent="0.25">
      <c r="A29" s="42" t="s">
        <v>26</v>
      </c>
      <c r="B29" s="42" t="s">
        <v>85</v>
      </c>
      <c r="C29" s="45" t="s">
        <v>183</v>
      </c>
      <c r="D29" s="7" t="s">
        <v>15</v>
      </c>
      <c r="E29" s="8">
        <v>135000</v>
      </c>
      <c r="F29" s="46">
        <v>135000</v>
      </c>
      <c r="G29" s="40"/>
      <c r="H29" s="46">
        <v>765000</v>
      </c>
      <c r="I29" s="40"/>
      <c r="J29" s="40"/>
      <c r="K29" s="41">
        <f>SUM(F29:J30)</f>
        <v>900000</v>
      </c>
      <c r="L29" s="42" t="s">
        <v>86</v>
      </c>
      <c r="M29" s="42"/>
    </row>
    <row r="30" spans="1:13" s="10" customFormat="1" ht="60" customHeight="1" x14ac:dyDescent="0.25">
      <c r="A30" s="42"/>
      <c r="B30" s="42"/>
      <c r="C30" s="45"/>
      <c r="D30" s="7" t="s">
        <v>155</v>
      </c>
      <c r="E30" s="8">
        <v>765000</v>
      </c>
      <c r="F30" s="46"/>
      <c r="G30" s="40"/>
      <c r="H30" s="46"/>
      <c r="I30" s="40"/>
      <c r="J30" s="40"/>
      <c r="K30" s="41"/>
      <c r="L30" s="42" t="s">
        <v>187</v>
      </c>
      <c r="M30" s="42"/>
    </row>
    <row r="31" spans="1:13" s="10" customFormat="1" ht="41.4" x14ac:dyDescent="0.25">
      <c r="A31" s="6" t="s">
        <v>27</v>
      </c>
      <c r="B31" s="6" t="s">
        <v>87</v>
      </c>
      <c r="C31" s="7" t="s">
        <v>28</v>
      </c>
      <c r="D31" s="7" t="s">
        <v>15</v>
      </c>
      <c r="E31" s="8">
        <v>500000</v>
      </c>
      <c r="F31" s="5"/>
      <c r="G31" s="5"/>
      <c r="H31" s="5"/>
      <c r="I31" s="5"/>
      <c r="J31" s="9">
        <v>500000</v>
      </c>
      <c r="K31" s="8">
        <f>SUM(F31:J31)</f>
        <v>500000</v>
      </c>
      <c r="L31" s="42" t="s">
        <v>88</v>
      </c>
      <c r="M31" s="42"/>
    </row>
    <row r="32" spans="1:13" s="10" customFormat="1" ht="35.1" customHeight="1" x14ac:dyDescent="0.25">
      <c r="A32" s="42" t="s">
        <v>29</v>
      </c>
      <c r="B32" s="42" t="s">
        <v>89</v>
      </c>
      <c r="C32" s="47" t="s">
        <v>184</v>
      </c>
      <c r="D32" s="7" t="s">
        <v>15</v>
      </c>
      <c r="E32" s="8">
        <v>500000</v>
      </c>
      <c r="F32" s="40"/>
      <c r="G32" s="40"/>
      <c r="H32" s="46">
        <v>500000</v>
      </c>
      <c r="I32" s="46">
        <v>9500000</v>
      </c>
      <c r="J32" s="40"/>
      <c r="K32" s="41">
        <f>SUM(F32:J33)</f>
        <v>10000000</v>
      </c>
      <c r="L32" s="42" t="s">
        <v>67</v>
      </c>
      <c r="M32" s="42"/>
    </row>
    <row r="33" spans="1:13" s="10" customFormat="1" ht="30" customHeight="1" x14ac:dyDescent="0.25">
      <c r="A33" s="42"/>
      <c r="B33" s="42"/>
      <c r="C33" s="47"/>
      <c r="D33" s="7" t="s">
        <v>30</v>
      </c>
      <c r="E33" s="8">
        <v>9500000</v>
      </c>
      <c r="F33" s="40"/>
      <c r="G33" s="40"/>
      <c r="H33" s="46"/>
      <c r="I33" s="46"/>
      <c r="J33" s="40"/>
      <c r="K33" s="41"/>
      <c r="L33" s="42" t="s">
        <v>90</v>
      </c>
      <c r="M33" s="42"/>
    </row>
    <row r="34" spans="1:13" s="10" customFormat="1" ht="24.9" customHeight="1" x14ac:dyDescent="0.25">
      <c r="A34" s="48" t="s">
        <v>186</v>
      </c>
      <c r="B34" s="48"/>
      <c r="C34" s="48"/>
      <c r="D34" s="48"/>
      <c r="E34" s="19">
        <f t="shared" ref="E34:K34" si="1">SUM(E35:E57)</f>
        <v>4332900</v>
      </c>
      <c r="F34" s="19">
        <f t="shared" si="1"/>
        <v>450505</v>
      </c>
      <c r="G34" s="19">
        <f t="shared" si="1"/>
        <v>340000</v>
      </c>
      <c r="H34" s="19">
        <f t="shared" si="1"/>
        <v>2677895</v>
      </c>
      <c r="I34" s="19">
        <f t="shared" si="1"/>
        <v>476050</v>
      </c>
      <c r="J34" s="19">
        <f t="shared" si="1"/>
        <v>388450</v>
      </c>
      <c r="K34" s="19">
        <f t="shared" si="1"/>
        <v>4332900</v>
      </c>
      <c r="L34" s="49"/>
      <c r="M34" s="49"/>
    </row>
    <row r="35" spans="1:13" s="10" customFormat="1" ht="33" customHeight="1" x14ac:dyDescent="0.25">
      <c r="A35" s="42" t="s">
        <v>31</v>
      </c>
      <c r="B35" s="42" t="s">
        <v>91</v>
      </c>
      <c r="C35" s="45" t="s">
        <v>152</v>
      </c>
      <c r="D35" s="7" t="s">
        <v>15</v>
      </c>
      <c r="E35" s="8">
        <v>45000</v>
      </c>
      <c r="F35" s="46"/>
      <c r="G35" s="46"/>
      <c r="H35" s="46"/>
      <c r="I35" s="46">
        <v>300000</v>
      </c>
      <c r="J35" s="40"/>
      <c r="K35" s="41">
        <f t="shared" ref="K35:K45" si="2">SUM(F35:J36)</f>
        <v>300000</v>
      </c>
      <c r="L35" s="42" t="s">
        <v>69</v>
      </c>
      <c r="M35" s="42"/>
    </row>
    <row r="36" spans="1:13" s="10" customFormat="1" ht="33" customHeight="1" x14ac:dyDescent="0.25">
      <c r="A36" s="42"/>
      <c r="B36" s="42"/>
      <c r="C36" s="45"/>
      <c r="D36" s="7" t="s">
        <v>153</v>
      </c>
      <c r="E36" s="8">
        <v>255000</v>
      </c>
      <c r="F36" s="46"/>
      <c r="G36" s="40"/>
      <c r="H36" s="40"/>
      <c r="I36" s="40"/>
      <c r="J36" s="40"/>
      <c r="K36" s="41"/>
      <c r="L36" s="42" t="s">
        <v>78</v>
      </c>
      <c r="M36" s="42"/>
    </row>
    <row r="37" spans="1:13" s="10" customFormat="1" ht="33" customHeight="1" x14ac:dyDescent="0.25">
      <c r="A37" s="42" t="s">
        <v>32</v>
      </c>
      <c r="B37" s="42" t="s">
        <v>92</v>
      </c>
      <c r="C37" s="45" t="s">
        <v>185</v>
      </c>
      <c r="D37" s="7" t="s">
        <v>15</v>
      </c>
      <c r="E37" s="8">
        <v>42672</v>
      </c>
      <c r="F37" s="46">
        <f>E37+86250</f>
        <v>128922</v>
      </c>
      <c r="G37" s="40"/>
      <c r="H37" s="46">
        <f>E37+E38-F37</f>
        <v>258278</v>
      </c>
      <c r="I37" s="40"/>
      <c r="J37" s="40"/>
      <c r="K37" s="41">
        <f t="shared" si="2"/>
        <v>387200</v>
      </c>
      <c r="L37" s="42" t="s">
        <v>86</v>
      </c>
      <c r="M37" s="42"/>
    </row>
    <row r="38" spans="1:13" s="10" customFormat="1" ht="33" customHeight="1" x14ac:dyDescent="0.25">
      <c r="A38" s="42"/>
      <c r="B38" s="42"/>
      <c r="C38" s="45"/>
      <c r="D38" s="7" t="s">
        <v>156</v>
      </c>
      <c r="E38" s="8">
        <v>344528</v>
      </c>
      <c r="F38" s="46"/>
      <c r="G38" s="40"/>
      <c r="H38" s="40"/>
      <c r="I38" s="40"/>
      <c r="J38" s="40"/>
      <c r="K38" s="41"/>
      <c r="L38" s="42" t="s">
        <v>103</v>
      </c>
      <c r="M38" s="42"/>
    </row>
    <row r="39" spans="1:13" s="10" customFormat="1" ht="33" customHeight="1" x14ac:dyDescent="0.25">
      <c r="A39" s="42" t="s">
        <v>33</v>
      </c>
      <c r="B39" s="42" t="s">
        <v>92</v>
      </c>
      <c r="C39" s="45" t="s">
        <v>188</v>
      </c>
      <c r="D39" s="7" t="s">
        <v>15</v>
      </c>
      <c r="E39" s="8">
        <v>42672</v>
      </c>
      <c r="F39" s="46">
        <f>E39</f>
        <v>42672</v>
      </c>
      <c r="G39" s="40"/>
      <c r="H39" s="46">
        <f>E39+E40-F39</f>
        <v>344528</v>
      </c>
      <c r="I39" s="40"/>
      <c r="J39" s="40"/>
      <c r="K39" s="41">
        <f t="shared" si="2"/>
        <v>387200</v>
      </c>
      <c r="L39" s="42" t="s">
        <v>86</v>
      </c>
      <c r="M39" s="42"/>
    </row>
    <row r="40" spans="1:13" s="10" customFormat="1" ht="33" customHeight="1" x14ac:dyDescent="0.25">
      <c r="A40" s="42"/>
      <c r="B40" s="42"/>
      <c r="C40" s="45"/>
      <c r="D40" s="7" t="s">
        <v>157</v>
      </c>
      <c r="E40" s="8">
        <v>344528</v>
      </c>
      <c r="F40" s="46"/>
      <c r="G40" s="40"/>
      <c r="H40" s="40"/>
      <c r="I40" s="40"/>
      <c r="J40" s="40"/>
      <c r="K40" s="41"/>
      <c r="L40" s="42" t="s">
        <v>149</v>
      </c>
      <c r="M40" s="42"/>
    </row>
    <row r="41" spans="1:13" s="10" customFormat="1" ht="33" customHeight="1" x14ac:dyDescent="0.25">
      <c r="A41" s="42" t="s">
        <v>34</v>
      </c>
      <c r="B41" s="42" t="s">
        <v>92</v>
      </c>
      <c r="C41" s="45" t="s">
        <v>189</v>
      </c>
      <c r="D41" s="7" t="s">
        <v>15</v>
      </c>
      <c r="E41" s="8">
        <v>42672</v>
      </c>
      <c r="F41" s="46">
        <f>E41</f>
        <v>42672</v>
      </c>
      <c r="G41" s="40"/>
      <c r="H41" s="46">
        <f>E41+E42-F41</f>
        <v>344528</v>
      </c>
      <c r="I41" s="40"/>
      <c r="J41" s="40"/>
      <c r="K41" s="41">
        <f t="shared" si="2"/>
        <v>387200</v>
      </c>
      <c r="L41" s="42" t="s">
        <v>93</v>
      </c>
      <c r="M41" s="42"/>
    </row>
    <row r="42" spans="1:13" s="10" customFormat="1" ht="33" customHeight="1" x14ac:dyDescent="0.25">
      <c r="A42" s="42"/>
      <c r="B42" s="42"/>
      <c r="C42" s="45"/>
      <c r="D42" s="7" t="s">
        <v>158</v>
      </c>
      <c r="E42" s="8">
        <v>344528</v>
      </c>
      <c r="F42" s="46"/>
      <c r="G42" s="40"/>
      <c r="H42" s="40"/>
      <c r="I42" s="40"/>
      <c r="J42" s="40"/>
      <c r="K42" s="41"/>
      <c r="L42" s="42" t="s">
        <v>149</v>
      </c>
      <c r="M42" s="42"/>
    </row>
    <row r="43" spans="1:13" s="10" customFormat="1" ht="33" customHeight="1" x14ac:dyDescent="0.25">
      <c r="A43" s="42" t="s">
        <v>35</v>
      </c>
      <c r="B43" s="42" t="s">
        <v>92</v>
      </c>
      <c r="C43" s="45" t="s">
        <v>190</v>
      </c>
      <c r="D43" s="7" t="s">
        <v>15</v>
      </c>
      <c r="E43" s="8">
        <v>42672</v>
      </c>
      <c r="F43" s="46">
        <f>E43</f>
        <v>42672</v>
      </c>
      <c r="G43" s="40"/>
      <c r="H43" s="46">
        <f>E43+E44-F43</f>
        <v>344528</v>
      </c>
      <c r="I43" s="40"/>
      <c r="J43" s="40"/>
      <c r="K43" s="41">
        <f t="shared" si="2"/>
        <v>387200</v>
      </c>
      <c r="L43" s="42" t="s">
        <v>94</v>
      </c>
      <c r="M43" s="42"/>
    </row>
    <row r="44" spans="1:13" s="10" customFormat="1" ht="33" customHeight="1" x14ac:dyDescent="0.25">
      <c r="A44" s="42"/>
      <c r="B44" s="42"/>
      <c r="C44" s="45"/>
      <c r="D44" s="7" t="s">
        <v>158</v>
      </c>
      <c r="E44" s="8">
        <v>344528</v>
      </c>
      <c r="F44" s="46"/>
      <c r="G44" s="40"/>
      <c r="H44" s="40"/>
      <c r="I44" s="40"/>
      <c r="J44" s="40"/>
      <c r="K44" s="41"/>
      <c r="L44" s="42" t="s">
        <v>149</v>
      </c>
      <c r="M44" s="42"/>
    </row>
    <row r="45" spans="1:13" s="10" customFormat="1" ht="33" customHeight="1" x14ac:dyDescent="0.25">
      <c r="A45" s="42" t="s">
        <v>36</v>
      </c>
      <c r="B45" s="42" t="s">
        <v>159</v>
      </c>
      <c r="C45" s="47" t="s">
        <v>191</v>
      </c>
      <c r="D45" s="7" t="s">
        <v>15</v>
      </c>
      <c r="E45" s="8">
        <v>51000</v>
      </c>
      <c r="F45" s="46">
        <f>E45</f>
        <v>51000</v>
      </c>
      <c r="G45" s="40"/>
      <c r="H45" s="46">
        <f>E45+E46-F45</f>
        <v>289000</v>
      </c>
      <c r="I45" s="40"/>
      <c r="J45" s="40"/>
      <c r="K45" s="41">
        <f t="shared" si="2"/>
        <v>340000</v>
      </c>
      <c r="L45" s="42" t="s">
        <v>193</v>
      </c>
      <c r="M45" s="42"/>
    </row>
    <row r="46" spans="1:13" s="10" customFormat="1" ht="33" customHeight="1" x14ac:dyDescent="0.25">
      <c r="A46" s="42"/>
      <c r="B46" s="42"/>
      <c r="C46" s="47"/>
      <c r="D46" s="7" t="s">
        <v>160</v>
      </c>
      <c r="E46" s="8">
        <v>289000</v>
      </c>
      <c r="F46" s="46"/>
      <c r="G46" s="40"/>
      <c r="H46" s="40"/>
      <c r="I46" s="40"/>
      <c r="J46" s="40"/>
      <c r="K46" s="41"/>
      <c r="L46" s="42" t="s">
        <v>149</v>
      </c>
      <c r="M46" s="42"/>
    </row>
    <row r="47" spans="1:13" s="10" customFormat="1" ht="33" customHeight="1" x14ac:dyDescent="0.25">
      <c r="A47" s="42" t="s">
        <v>147</v>
      </c>
      <c r="B47" s="42" t="s">
        <v>96</v>
      </c>
      <c r="C47" s="47" t="s">
        <v>38</v>
      </c>
      <c r="D47" s="7" t="s">
        <v>15</v>
      </c>
      <c r="E47" s="8">
        <v>68550</v>
      </c>
      <c r="F47" s="40"/>
      <c r="G47" s="40"/>
      <c r="H47" s="40"/>
      <c r="I47" s="46">
        <v>68550</v>
      </c>
      <c r="J47" s="46">
        <v>388450</v>
      </c>
      <c r="K47" s="41">
        <f>SUM(F47:J48)</f>
        <v>457000</v>
      </c>
      <c r="L47" s="42" t="s">
        <v>194</v>
      </c>
      <c r="M47" s="42"/>
    </row>
    <row r="48" spans="1:13" s="10" customFormat="1" ht="49.5" customHeight="1" x14ac:dyDescent="0.25">
      <c r="A48" s="42"/>
      <c r="B48" s="42"/>
      <c r="C48" s="47"/>
      <c r="D48" s="7" t="s">
        <v>97</v>
      </c>
      <c r="E48" s="8">
        <v>388450</v>
      </c>
      <c r="F48" s="40"/>
      <c r="G48" s="40"/>
      <c r="H48" s="40"/>
      <c r="I48" s="46"/>
      <c r="J48" s="46"/>
      <c r="K48" s="41"/>
      <c r="L48" s="42" t="s">
        <v>95</v>
      </c>
      <c r="M48" s="42"/>
    </row>
    <row r="49" spans="1:13" s="10" customFormat="1" ht="33" customHeight="1" x14ac:dyDescent="0.25">
      <c r="A49" s="42" t="s">
        <v>39</v>
      </c>
      <c r="B49" s="42" t="s">
        <v>99</v>
      </c>
      <c r="C49" s="47" t="s">
        <v>161</v>
      </c>
      <c r="D49" s="7" t="s">
        <v>162</v>
      </c>
      <c r="E49" s="8">
        <v>42672</v>
      </c>
      <c r="F49" s="46">
        <v>22500</v>
      </c>
      <c r="G49" s="40"/>
      <c r="H49" s="46">
        <f>E49+E50-F49</f>
        <v>364700</v>
      </c>
      <c r="I49" s="40"/>
      <c r="J49" s="40"/>
      <c r="K49" s="41">
        <f>SUM(F49:J50)</f>
        <v>387200</v>
      </c>
      <c r="L49" s="42" t="s">
        <v>108</v>
      </c>
      <c r="M49" s="42"/>
    </row>
    <row r="50" spans="1:13" s="10" customFormat="1" ht="33" customHeight="1" x14ac:dyDescent="0.25">
      <c r="A50" s="42"/>
      <c r="B50" s="42"/>
      <c r="C50" s="47"/>
      <c r="D50" s="7" t="s">
        <v>157</v>
      </c>
      <c r="E50" s="8">
        <v>344528</v>
      </c>
      <c r="F50" s="46"/>
      <c r="G50" s="40"/>
      <c r="H50" s="40"/>
      <c r="I50" s="40"/>
      <c r="J50" s="40"/>
      <c r="K50" s="41"/>
      <c r="L50" s="42" t="s">
        <v>149</v>
      </c>
      <c r="M50" s="42"/>
    </row>
    <row r="51" spans="1:13" s="10" customFormat="1" ht="40.799999999999997" customHeight="1" x14ac:dyDescent="0.25">
      <c r="A51" s="42" t="s">
        <v>148</v>
      </c>
      <c r="B51" s="42" t="s">
        <v>96</v>
      </c>
      <c r="C51" s="45" t="s">
        <v>192</v>
      </c>
      <c r="D51" s="7" t="s">
        <v>163</v>
      </c>
      <c r="E51" s="8">
        <v>49675</v>
      </c>
      <c r="F51" s="46">
        <v>22567</v>
      </c>
      <c r="G51" s="40"/>
      <c r="H51" s="46">
        <f>E51+E52-F51</f>
        <v>282873</v>
      </c>
      <c r="I51" s="40"/>
      <c r="J51" s="40"/>
      <c r="K51" s="41">
        <f>SUM(F51:J52)</f>
        <v>305440</v>
      </c>
      <c r="L51" s="42" t="s">
        <v>86</v>
      </c>
      <c r="M51" s="42"/>
    </row>
    <row r="52" spans="1:13" s="10" customFormat="1" ht="45" customHeight="1" x14ac:dyDescent="0.25">
      <c r="A52" s="50"/>
      <c r="B52" s="50"/>
      <c r="C52" s="51"/>
      <c r="D52" s="24" t="s">
        <v>40</v>
      </c>
      <c r="E52" s="32">
        <v>255765</v>
      </c>
      <c r="F52" s="52"/>
      <c r="G52" s="53"/>
      <c r="H52" s="53"/>
      <c r="I52" s="53"/>
      <c r="J52" s="53"/>
      <c r="K52" s="54"/>
      <c r="L52" s="50" t="s">
        <v>103</v>
      </c>
      <c r="M52" s="50"/>
    </row>
    <row r="53" spans="1:13" s="10" customFormat="1" ht="57.6" customHeight="1" x14ac:dyDescent="0.25">
      <c r="A53" s="28" t="s">
        <v>41</v>
      </c>
      <c r="B53" s="28" t="s">
        <v>100</v>
      </c>
      <c r="C53" s="36" t="s">
        <v>195</v>
      </c>
      <c r="D53" s="16" t="s">
        <v>15</v>
      </c>
      <c r="E53" s="17">
        <v>107500</v>
      </c>
      <c r="F53" s="37"/>
      <c r="G53" s="37"/>
      <c r="H53" s="37"/>
      <c r="I53" s="37">
        <f>722500-300000-315000</f>
        <v>107500</v>
      </c>
      <c r="J53" s="38"/>
      <c r="K53" s="17">
        <f>SUM(F53:J53)</f>
        <v>107500</v>
      </c>
      <c r="L53" s="55" t="s">
        <v>171</v>
      </c>
      <c r="M53" s="55"/>
    </row>
    <row r="54" spans="1:13" s="10" customFormat="1" ht="27.6" x14ac:dyDescent="0.25">
      <c r="A54" s="56" t="s">
        <v>43</v>
      </c>
      <c r="B54" s="56" t="s">
        <v>101</v>
      </c>
      <c r="C54" s="57" t="s">
        <v>196</v>
      </c>
      <c r="D54" s="29" t="s">
        <v>163</v>
      </c>
      <c r="E54" s="34">
        <v>61960</v>
      </c>
      <c r="F54" s="58">
        <v>37500</v>
      </c>
      <c r="G54" s="58"/>
      <c r="H54" s="58">
        <f>E54+E55-F54</f>
        <v>449460</v>
      </c>
      <c r="I54" s="59"/>
      <c r="J54" s="59"/>
      <c r="K54" s="60">
        <f>SUM(F54:J55)</f>
        <v>486960</v>
      </c>
      <c r="L54" s="56" t="s">
        <v>173</v>
      </c>
      <c r="M54" s="56"/>
    </row>
    <row r="55" spans="1:13" s="10" customFormat="1" ht="69" x14ac:dyDescent="0.25">
      <c r="A55" s="42"/>
      <c r="B55" s="42"/>
      <c r="C55" s="45"/>
      <c r="D55" s="7" t="s">
        <v>102</v>
      </c>
      <c r="E55" s="8">
        <v>425000</v>
      </c>
      <c r="F55" s="46"/>
      <c r="G55" s="46"/>
      <c r="H55" s="40"/>
      <c r="I55" s="40"/>
      <c r="J55" s="40"/>
      <c r="K55" s="41"/>
      <c r="L55" s="42" t="s">
        <v>67</v>
      </c>
      <c r="M55" s="42"/>
    </row>
    <row r="56" spans="1:13" s="10" customFormat="1" ht="39.75" customHeight="1" x14ac:dyDescent="0.25">
      <c r="A56" s="42" t="s">
        <v>45</v>
      </c>
      <c r="B56" s="42" t="s">
        <v>104</v>
      </c>
      <c r="C56" s="45" t="s">
        <v>105</v>
      </c>
      <c r="D56" s="7" t="s">
        <v>164</v>
      </c>
      <c r="E56" s="8">
        <v>60000</v>
      </c>
      <c r="F56" s="46">
        <v>60000</v>
      </c>
      <c r="G56" s="46">
        <f>340000</f>
        <v>340000</v>
      </c>
      <c r="H56" s="40"/>
      <c r="I56" s="40"/>
      <c r="J56" s="40"/>
      <c r="K56" s="41">
        <f>SUM(F56:J57)</f>
        <v>400000</v>
      </c>
      <c r="L56" s="42" t="s">
        <v>93</v>
      </c>
      <c r="M56" s="42"/>
    </row>
    <row r="57" spans="1:13" s="10" customFormat="1" ht="35.25" customHeight="1" x14ac:dyDescent="0.25">
      <c r="A57" s="42"/>
      <c r="B57" s="42"/>
      <c r="C57" s="45"/>
      <c r="D57" s="7" t="s">
        <v>46</v>
      </c>
      <c r="E57" s="8">
        <v>340000</v>
      </c>
      <c r="F57" s="46"/>
      <c r="G57" s="46"/>
      <c r="H57" s="40"/>
      <c r="I57" s="40"/>
      <c r="J57" s="40"/>
      <c r="K57" s="41"/>
      <c r="L57" s="42" t="s">
        <v>44</v>
      </c>
      <c r="M57" s="42"/>
    </row>
    <row r="58" spans="1:13" s="10" customFormat="1" ht="24.9" customHeight="1" x14ac:dyDescent="0.25">
      <c r="A58" s="44" t="s">
        <v>197</v>
      </c>
      <c r="B58" s="44"/>
      <c r="C58" s="44"/>
      <c r="D58" s="44"/>
      <c r="E58" s="19">
        <f>SUM(E59:E66)</f>
        <v>1232000</v>
      </c>
      <c r="F58" s="19">
        <f t="shared" ref="F58:K58" si="3">SUM(F59:F66)</f>
        <v>63584</v>
      </c>
      <c r="G58" s="19">
        <f>SUM(G59:G66)</f>
        <v>140000</v>
      </c>
      <c r="H58" s="19">
        <f>SUM(H59:H66)</f>
        <v>713416</v>
      </c>
      <c r="I58" s="19">
        <f t="shared" si="3"/>
        <v>315000</v>
      </c>
      <c r="J58" s="19">
        <f t="shared" si="3"/>
        <v>0</v>
      </c>
      <c r="K58" s="19">
        <f t="shared" si="3"/>
        <v>1232000</v>
      </c>
      <c r="L58" s="49"/>
      <c r="M58" s="49"/>
    </row>
    <row r="59" spans="1:13" s="10" customFormat="1" ht="35.25" customHeight="1" x14ac:dyDescent="0.25">
      <c r="A59" s="40" t="s">
        <v>47</v>
      </c>
      <c r="B59" s="42" t="s">
        <v>106</v>
      </c>
      <c r="C59" s="45" t="s">
        <v>198</v>
      </c>
      <c r="D59" s="7" t="s">
        <v>15</v>
      </c>
      <c r="E59" s="8">
        <v>110612</v>
      </c>
      <c r="F59" s="40">
        <v>19650</v>
      </c>
      <c r="G59" s="61"/>
      <c r="H59" s="46">
        <f>E59+E60-F59</f>
        <v>414977</v>
      </c>
      <c r="I59" s="40"/>
      <c r="J59" s="40"/>
      <c r="K59" s="41">
        <v>434627</v>
      </c>
      <c r="L59" s="42" t="s">
        <v>174</v>
      </c>
      <c r="M59" s="42"/>
    </row>
    <row r="60" spans="1:13" s="10" customFormat="1" ht="30.6" customHeight="1" x14ac:dyDescent="0.25">
      <c r="A60" s="40"/>
      <c r="B60" s="42"/>
      <c r="C60" s="45"/>
      <c r="D60" s="7" t="s">
        <v>37</v>
      </c>
      <c r="E60" s="8">
        <v>324015</v>
      </c>
      <c r="F60" s="40"/>
      <c r="G60" s="61"/>
      <c r="H60" s="40"/>
      <c r="I60" s="40"/>
      <c r="J60" s="40"/>
      <c r="K60" s="41"/>
      <c r="L60" s="42" t="s">
        <v>150</v>
      </c>
      <c r="M60" s="42"/>
    </row>
    <row r="61" spans="1:13" s="10" customFormat="1" ht="27.6" x14ac:dyDescent="0.25">
      <c r="A61" s="40" t="s">
        <v>48</v>
      </c>
      <c r="B61" s="42" t="s">
        <v>107</v>
      </c>
      <c r="C61" s="47" t="s">
        <v>49</v>
      </c>
      <c r="D61" s="7" t="s">
        <v>15</v>
      </c>
      <c r="E61" s="8">
        <v>76419</v>
      </c>
      <c r="F61" s="46">
        <v>43934</v>
      </c>
      <c r="G61" s="40"/>
      <c r="H61" s="46">
        <f>E61+E62-F61</f>
        <v>298439</v>
      </c>
      <c r="I61" s="40"/>
      <c r="J61" s="40"/>
      <c r="K61" s="41">
        <f>SUM(F61:J62)</f>
        <v>342373</v>
      </c>
      <c r="L61" s="42" t="s">
        <v>201</v>
      </c>
      <c r="M61" s="42"/>
    </row>
    <row r="62" spans="1:13" s="10" customFormat="1" ht="27.6" x14ac:dyDescent="0.25">
      <c r="A62" s="40"/>
      <c r="B62" s="42"/>
      <c r="C62" s="47"/>
      <c r="D62" s="7" t="s">
        <v>20</v>
      </c>
      <c r="E62" s="8">
        <v>265954</v>
      </c>
      <c r="F62" s="46"/>
      <c r="G62" s="40"/>
      <c r="H62" s="40"/>
      <c r="I62" s="40"/>
      <c r="J62" s="40"/>
      <c r="K62" s="41"/>
      <c r="L62" s="42" t="s">
        <v>151</v>
      </c>
      <c r="M62" s="42"/>
    </row>
    <row r="63" spans="1:13" s="10" customFormat="1" ht="33.75" customHeight="1" x14ac:dyDescent="0.25">
      <c r="A63" s="40" t="s">
        <v>165</v>
      </c>
      <c r="B63" s="42" t="s">
        <v>109</v>
      </c>
      <c r="C63" s="45" t="s">
        <v>199</v>
      </c>
      <c r="D63" s="7" t="s">
        <v>15</v>
      </c>
      <c r="E63" s="8">
        <v>15000</v>
      </c>
      <c r="F63" s="46"/>
      <c r="G63" s="40"/>
      <c r="H63" s="40"/>
      <c r="I63" s="41">
        <v>315000</v>
      </c>
      <c r="J63" s="40"/>
      <c r="K63" s="41">
        <f>SUM(F63:J64)</f>
        <v>315000</v>
      </c>
      <c r="L63" s="42" t="s">
        <v>202</v>
      </c>
      <c r="M63" s="42"/>
    </row>
    <row r="64" spans="1:13" s="10" customFormat="1" ht="41.4" x14ac:dyDescent="0.25">
      <c r="A64" s="40"/>
      <c r="B64" s="42"/>
      <c r="C64" s="45"/>
      <c r="D64" s="7" t="s">
        <v>110</v>
      </c>
      <c r="E64" s="8">
        <v>300000</v>
      </c>
      <c r="F64" s="46"/>
      <c r="G64" s="40"/>
      <c r="H64" s="40"/>
      <c r="I64" s="41"/>
      <c r="J64" s="40"/>
      <c r="K64" s="41"/>
      <c r="L64" s="42" t="s">
        <v>154</v>
      </c>
      <c r="M64" s="42"/>
    </row>
    <row r="65" spans="1:13" s="10" customFormat="1" ht="35.25" customHeight="1" x14ac:dyDescent="0.25">
      <c r="A65" s="42" t="s">
        <v>50</v>
      </c>
      <c r="B65" s="42" t="s">
        <v>111</v>
      </c>
      <c r="C65" s="45" t="s">
        <v>112</v>
      </c>
      <c r="D65" s="7" t="s">
        <v>15</v>
      </c>
      <c r="E65" s="8">
        <v>20000</v>
      </c>
      <c r="F65" s="47"/>
      <c r="G65" s="41">
        <f>E65+E66</f>
        <v>140000</v>
      </c>
      <c r="H65" s="47"/>
      <c r="I65" s="47"/>
      <c r="J65" s="47"/>
      <c r="K65" s="41">
        <f>SUM(F65:J66)</f>
        <v>140000</v>
      </c>
      <c r="L65" s="42" t="s">
        <v>166</v>
      </c>
      <c r="M65" s="42"/>
    </row>
    <row r="66" spans="1:13" s="10" customFormat="1" ht="32.25" customHeight="1" x14ac:dyDescent="0.25">
      <c r="A66" s="42"/>
      <c r="B66" s="42"/>
      <c r="C66" s="45"/>
      <c r="D66" s="7" t="s">
        <v>114</v>
      </c>
      <c r="E66" s="8">
        <v>120000</v>
      </c>
      <c r="F66" s="47"/>
      <c r="G66" s="41"/>
      <c r="H66" s="47"/>
      <c r="I66" s="47"/>
      <c r="J66" s="47"/>
      <c r="K66" s="41"/>
      <c r="L66" s="42" t="s">
        <v>113</v>
      </c>
      <c r="M66" s="42"/>
    </row>
    <row r="67" spans="1:13" s="10" customFormat="1" ht="24.9" customHeight="1" x14ac:dyDescent="0.25">
      <c r="A67" s="44" t="s">
        <v>200</v>
      </c>
      <c r="B67" s="44"/>
      <c r="C67" s="44"/>
      <c r="D67" s="44"/>
      <c r="E67" s="19">
        <f>SUM(E68:E76)</f>
        <v>14236000</v>
      </c>
      <c r="F67" s="19">
        <f t="shared" ref="F67:K67" si="4">SUM(F68:F76)</f>
        <v>6200000</v>
      </c>
      <c r="G67" s="19">
        <f t="shared" si="4"/>
        <v>0</v>
      </c>
      <c r="H67" s="19">
        <f t="shared" si="4"/>
        <v>4680000</v>
      </c>
      <c r="I67" s="19">
        <f t="shared" si="4"/>
        <v>1110000</v>
      </c>
      <c r="J67" s="19">
        <f t="shared" si="4"/>
        <v>2246000</v>
      </c>
      <c r="K67" s="19">
        <f t="shared" si="4"/>
        <v>14236000</v>
      </c>
      <c r="L67" s="49"/>
      <c r="M67" s="49"/>
    </row>
    <row r="68" spans="1:13" s="10" customFormat="1" ht="78" customHeight="1" x14ac:dyDescent="0.25">
      <c r="A68" s="5" t="s">
        <v>51</v>
      </c>
      <c r="B68" s="6" t="s">
        <v>115</v>
      </c>
      <c r="C68" s="7" t="s">
        <v>116</v>
      </c>
      <c r="D68" s="7" t="s">
        <v>146</v>
      </c>
      <c r="E68" s="8">
        <v>6000000</v>
      </c>
      <c r="F68" s="9">
        <v>6000000</v>
      </c>
      <c r="G68" s="5"/>
      <c r="H68" s="5"/>
      <c r="I68" s="5"/>
      <c r="J68" s="5"/>
      <c r="K68" s="8">
        <f>SUM(F68:J68)</f>
        <v>6000000</v>
      </c>
      <c r="L68" s="42" t="s">
        <v>117</v>
      </c>
      <c r="M68" s="42"/>
    </row>
    <row r="69" spans="1:13" s="10" customFormat="1" ht="27.6" x14ac:dyDescent="0.25">
      <c r="A69" s="40" t="s">
        <v>52</v>
      </c>
      <c r="B69" s="42" t="s">
        <v>118</v>
      </c>
      <c r="C69" s="45" t="s">
        <v>119</v>
      </c>
      <c r="D69" s="7" t="s">
        <v>15</v>
      </c>
      <c r="E69" s="8">
        <v>154000</v>
      </c>
      <c r="F69" s="40"/>
      <c r="G69" s="40"/>
      <c r="H69" s="40"/>
      <c r="I69" s="46">
        <v>154000</v>
      </c>
      <c r="J69" s="46">
        <v>2246000</v>
      </c>
      <c r="K69" s="41">
        <f>SUM(F69:J70)</f>
        <v>2400000</v>
      </c>
      <c r="L69" s="42" t="s">
        <v>120</v>
      </c>
      <c r="M69" s="42"/>
    </row>
    <row r="70" spans="1:13" s="10" customFormat="1" ht="147.6" customHeight="1" x14ac:dyDescent="0.25">
      <c r="A70" s="40"/>
      <c r="B70" s="42"/>
      <c r="C70" s="45"/>
      <c r="D70" s="7" t="s">
        <v>203</v>
      </c>
      <c r="E70" s="8">
        <v>2246000</v>
      </c>
      <c r="F70" s="40"/>
      <c r="G70" s="40"/>
      <c r="H70" s="40"/>
      <c r="I70" s="46"/>
      <c r="J70" s="46"/>
      <c r="K70" s="41"/>
      <c r="L70" s="42" t="s">
        <v>82</v>
      </c>
      <c r="M70" s="42"/>
    </row>
    <row r="71" spans="1:13" s="10" customFormat="1" ht="37.5" customHeight="1" x14ac:dyDescent="0.25">
      <c r="A71" s="40" t="s">
        <v>53</v>
      </c>
      <c r="B71" s="42" t="s">
        <v>121</v>
      </c>
      <c r="C71" s="45" t="s">
        <v>119</v>
      </c>
      <c r="D71" s="7" t="s">
        <v>15</v>
      </c>
      <c r="E71" s="8">
        <v>100000</v>
      </c>
      <c r="F71" s="40"/>
      <c r="G71" s="40"/>
      <c r="H71" s="46">
        <v>1200000</v>
      </c>
      <c r="I71" s="40"/>
      <c r="J71" s="40"/>
      <c r="K71" s="41">
        <f>SUM(F71:J72)</f>
        <v>1200000</v>
      </c>
      <c r="L71" s="42" t="s">
        <v>167</v>
      </c>
      <c r="M71" s="42"/>
    </row>
    <row r="72" spans="1:13" s="10" customFormat="1" ht="177" customHeight="1" x14ac:dyDescent="0.25">
      <c r="A72" s="53"/>
      <c r="B72" s="50"/>
      <c r="C72" s="51"/>
      <c r="D72" s="24" t="s">
        <v>123</v>
      </c>
      <c r="E72" s="31">
        <v>1100000</v>
      </c>
      <c r="F72" s="53"/>
      <c r="G72" s="53"/>
      <c r="H72" s="52"/>
      <c r="I72" s="53"/>
      <c r="J72" s="53"/>
      <c r="K72" s="54"/>
      <c r="L72" s="50" t="s">
        <v>122</v>
      </c>
      <c r="M72" s="50"/>
    </row>
    <row r="73" spans="1:13" s="10" customFormat="1" ht="198.6" customHeight="1" x14ac:dyDescent="0.25">
      <c r="A73" s="20" t="s">
        <v>54</v>
      </c>
      <c r="B73" s="23" t="s">
        <v>124</v>
      </c>
      <c r="C73" s="27" t="s">
        <v>204</v>
      </c>
      <c r="D73" s="27" t="s">
        <v>213</v>
      </c>
      <c r="E73" s="22">
        <v>1680000</v>
      </c>
      <c r="F73" s="20"/>
      <c r="G73" s="20"/>
      <c r="H73" s="21">
        <v>1680000</v>
      </c>
      <c r="I73" s="20"/>
      <c r="J73" s="20"/>
      <c r="K73" s="22">
        <f>SUM(F73:J73)</f>
        <v>1680000</v>
      </c>
      <c r="L73" s="42" t="s">
        <v>122</v>
      </c>
      <c r="M73" s="42"/>
    </row>
    <row r="74" spans="1:13" s="10" customFormat="1" ht="32.25" customHeight="1" x14ac:dyDescent="0.25">
      <c r="A74" s="59" t="s">
        <v>55</v>
      </c>
      <c r="B74" s="56" t="s">
        <v>125</v>
      </c>
      <c r="C74" s="62" t="s">
        <v>205</v>
      </c>
      <c r="D74" s="25" t="s">
        <v>15</v>
      </c>
      <c r="E74" s="33">
        <v>200000</v>
      </c>
      <c r="F74" s="58">
        <v>200000</v>
      </c>
      <c r="G74" s="59"/>
      <c r="H74" s="58">
        <v>1800000</v>
      </c>
      <c r="I74" s="59"/>
      <c r="J74" s="59"/>
      <c r="K74" s="60">
        <f>SUM(F74:J75)</f>
        <v>2000000</v>
      </c>
      <c r="L74" s="56" t="s">
        <v>172</v>
      </c>
      <c r="M74" s="56"/>
    </row>
    <row r="75" spans="1:13" s="10" customFormat="1" ht="151.80000000000001" x14ac:dyDescent="0.25">
      <c r="A75" s="40"/>
      <c r="B75" s="42"/>
      <c r="C75" s="47"/>
      <c r="D75" s="7" t="s">
        <v>207</v>
      </c>
      <c r="E75" s="8">
        <v>1800000</v>
      </c>
      <c r="F75" s="46"/>
      <c r="G75" s="40"/>
      <c r="H75" s="46"/>
      <c r="I75" s="40"/>
      <c r="J75" s="40"/>
      <c r="K75" s="41"/>
      <c r="L75" s="42" t="s">
        <v>122</v>
      </c>
      <c r="M75" s="42"/>
    </row>
    <row r="76" spans="1:13" s="10" customFormat="1" ht="61.8" customHeight="1" x14ac:dyDescent="0.25">
      <c r="A76" s="5" t="s">
        <v>56</v>
      </c>
      <c r="B76" s="6" t="s">
        <v>126</v>
      </c>
      <c r="C76" s="7" t="s">
        <v>206</v>
      </c>
      <c r="D76" s="7" t="s">
        <v>128</v>
      </c>
      <c r="E76" s="8">
        <v>956000</v>
      </c>
      <c r="F76" s="5"/>
      <c r="G76" s="5"/>
      <c r="H76" s="5"/>
      <c r="I76" s="9">
        <v>956000</v>
      </c>
      <c r="J76" s="5"/>
      <c r="K76" s="8">
        <f>SUM(F76:J76)</f>
        <v>956000</v>
      </c>
      <c r="L76" s="42" t="s">
        <v>127</v>
      </c>
      <c r="M76" s="42"/>
    </row>
    <row r="77" spans="1:13" s="10" customFormat="1" ht="24.9" customHeight="1" x14ac:dyDescent="0.25">
      <c r="A77" s="44" t="s">
        <v>214</v>
      </c>
      <c r="B77" s="44"/>
      <c r="C77" s="44"/>
      <c r="D77" s="44"/>
      <c r="E77" s="19">
        <f>SUM(E78:E92)</f>
        <v>23717068</v>
      </c>
      <c r="F77" s="19">
        <f t="shared" ref="F77:K77" si="5">SUM(F78:F92)</f>
        <v>90000</v>
      </c>
      <c r="G77" s="19">
        <f t="shared" si="5"/>
        <v>9771068</v>
      </c>
      <c r="H77" s="19">
        <f t="shared" si="5"/>
        <v>6610000</v>
      </c>
      <c r="I77" s="19">
        <f t="shared" si="5"/>
        <v>225000</v>
      </c>
      <c r="J77" s="19">
        <f t="shared" si="5"/>
        <v>7021000</v>
      </c>
      <c r="K77" s="19">
        <f t="shared" si="5"/>
        <v>23717068</v>
      </c>
      <c r="L77" s="49"/>
      <c r="M77" s="49"/>
    </row>
    <row r="78" spans="1:13" s="10" customFormat="1" ht="41.25" customHeight="1" x14ac:dyDescent="0.25">
      <c r="A78" s="5" t="s">
        <v>57</v>
      </c>
      <c r="B78" s="6" t="s">
        <v>130</v>
      </c>
      <c r="C78" s="7" t="s">
        <v>58</v>
      </c>
      <c r="D78" s="7" t="s">
        <v>131</v>
      </c>
      <c r="E78" s="8">
        <v>1200000</v>
      </c>
      <c r="F78" s="5"/>
      <c r="G78" s="5"/>
      <c r="H78" s="9">
        <v>1200000</v>
      </c>
      <c r="I78" s="5"/>
      <c r="J78" s="5"/>
      <c r="K78" s="8">
        <f>SUM(F78:J78)</f>
        <v>1200000</v>
      </c>
      <c r="L78" s="42" t="s">
        <v>129</v>
      </c>
      <c r="M78" s="42"/>
    </row>
    <row r="79" spans="1:13" s="10" customFormat="1" ht="146.4" customHeight="1" x14ac:dyDescent="0.25">
      <c r="A79" s="5" t="s">
        <v>59</v>
      </c>
      <c r="B79" s="6" t="s">
        <v>60</v>
      </c>
      <c r="C79" s="7" t="s">
        <v>61</v>
      </c>
      <c r="D79" s="7" t="s">
        <v>133</v>
      </c>
      <c r="E79" s="8">
        <v>8460000</v>
      </c>
      <c r="F79" s="5"/>
      <c r="G79" s="9">
        <v>8460000</v>
      </c>
      <c r="H79" s="11"/>
      <c r="I79" s="5"/>
      <c r="J79" s="5"/>
      <c r="K79" s="8">
        <f>SUM(F79:J79)</f>
        <v>8460000</v>
      </c>
      <c r="L79" s="42" t="s">
        <v>132</v>
      </c>
      <c r="M79" s="42"/>
    </row>
    <row r="80" spans="1:13" s="10" customFormat="1" ht="157.19999999999999" customHeight="1" x14ac:dyDescent="0.25">
      <c r="A80" s="5" t="s">
        <v>62</v>
      </c>
      <c r="B80" s="6" t="s">
        <v>60</v>
      </c>
      <c r="C80" s="7" t="s">
        <v>208</v>
      </c>
      <c r="D80" s="7" t="s">
        <v>209</v>
      </c>
      <c r="E80" s="8">
        <v>4900000</v>
      </c>
      <c r="F80" s="5"/>
      <c r="G80" s="5"/>
      <c r="H80" s="9">
        <v>4900000</v>
      </c>
      <c r="I80" s="5"/>
      <c r="J80" s="5"/>
      <c r="K80" s="8">
        <f>SUM(F80:J80)</f>
        <v>4900000</v>
      </c>
      <c r="L80" s="42" t="s">
        <v>134</v>
      </c>
      <c r="M80" s="42"/>
    </row>
    <row r="81" spans="1:13" s="10" customFormat="1" ht="27.6" customHeight="1" x14ac:dyDescent="0.25">
      <c r="A81" s="40" t="s">
        <v>63</v>
      </c>
      <c r="B81" s="42" t="s">
        <v>135</v>
      </c>
      <c r="C81" s="45" t="s">
        <v>119</v>
      </c>
      <c r="D81" s="7" t="s">
        <v>15</v>
      </c>
      <c r="E81" s="8">
        <v>384000</v>
      </c>
      <c r="F81" s="40"/>
      <c r="G81" s="46">
        <v>384000</v>
      </c>
      <c r="H81" s="40"/>
      <c r="I81" s="40"/>
      <c r="J81" s="46">
        <v>2176000</v>
      </c>
      <c r="K81" s="41">
        <f>SUM(F81:J82)</f>
        <v>2560000</v>
      </c>
      <c r="L81" s="42" t="s">
        <v>136</v>
      </c>
      <c r="M81" s="42"/>
    </row>
    <row r="82" spans="1:13" s="10" customFormat="1" ht="161.4" customHeight="1" x14ac:dyDescent="0.25">
      <c r="A82" s="40"/>
      <c r="B82" s="42"/>
      <c r="C82" s="45"/>
      <c r="D82" s="7" t="s">
        <v>138</v>
      </c>
      <c r="E82" s="8">
        <v>2176000</v>
      </c>
      <c r="F82" s="40"/>
      <c r="G82" s="46"/>
      <c r="H82" s="40"/>
      <c r="I82" s="40"/>
      <c r="J82" s="46"/>
      <c r="K82" s="41"/>
      <c r="L82" s="42" t="s">
        <v>137</v>
      </c>
      <c r="M82" s="42"/>
    </row>
    <row r="83" spans="1:13" s="10" customFormat="1" ht="27.6" x14ac:dyDescent="0.25">
      <c r="A83" s="40" t="s">
        <v>64</v>
      </c>
      <c r="B83" s="42" t="s">
        <v>139</v>
      </c>
      <c r="C83" s="45" t="s">
        <v>140</v>
      </c>
      <c r="D83" s="7" t="s">
        <v>15</v>
      </c>
      <c r="E83" s="8">
        <v>630000</v>
      </c>
      <c r="F83" s="40"/>
      <c r="G83" s="46">
        <v>630000</v>
      </c>
      <c r="H83" s="40"/>
      <c r="I83" s="40"/>
      <c r="J83" s="46">
        <v>3570000</v>
      </c>
      <c r="K83" s="41">
        <f>SUM(F83:J84)</f>
        <v>4200000</v>
      </c>
      <c r="L83" s="42" t="s">
        <v>42</v>
      </c>
      <c r="M83" s="42"/>
    </row>
    <row r="84" spans="1:13" s="10" customFormat="1" ht="163.80000000000001" customHeight="1" x14ac:dyDescent="0.25">
      <c r="A84" s="40"/>
      <c r="B84" s="42"/>
      <c r="C84" s="45"/>
      <c r="D84" s="7" t="s">
        <v>141</v>
      </c>
      <c r="E84" s="8">
        <v>3570000</v>
      </c>
      <c r="F84" s="40"/>
      <c r="G84" s="46"/>
      <c r="H84" s="40"/>
      <c r="I84" s="40"/>
      <c r="J84" s="46"/>
      <c r="K84" s="41"/>
      <c r="L84" s="42" t="s">
        <v>82</v>
      </c>
      <c r="M84" s="42"/>
    </row>
    <row r="85" spans="1:13" s="10" customFormat="1" ht="41.4" x14ac:dyDescent="0.25">
      <c r="A85" s="5" t="s">
        <v>65</v>
      </c>
      <c r="B85" s="6" t="s">
        <v>210</v>
      </c>
      <c r="C85" s="7" t="s">
        <v>140</v>
      </c>
      <c r="D85" s="7" t="s">
        <v>15</v>
      </c>
      <c r="E85" s="8">
        <v>297068</v>
      </c>
      <c r="F85" s="5"/>
      <c r="G85" s="9">
        <v>297068</v>
      </c>
      <c r="H85" s="5"/>
      <c r="I85" s="5"/>
      <c r="J85" s="5"/>
      <c r="K85" s="8">
        <f>SUM(F85:J85)</f>
        <v>297068</v>
      </c>
      <c r="L85" s="42" t="s">
        <v>44</v>
      </c>
      <c r="M85" s="42"/>
    </row>
    <row r="86" spans="1:13" s="10" customFormat="1" ht="27.6" x14ac:dyDescent="0.25">
      <c r="A86" s="40" t="s">
        <v>66</v>
      </c>
      <c r="B86" s="42" t="s">
        <v>60</v>
      </c>
      <c r="C86" s="45" t="s">
        <v>211</v>
      </c>
      <c r="D86" s="24" t="s">
        <v>15</v>
      </c>
      <c r="E86" s="8">
        <v>90000</v>
      </c>
      <c r="F86" s="46">
        <v>90000</v>
      </c>
      <c r="G86" s="40"/>
      <c r="H86" s="46">
        <v>510000</v>
      </c>
      <c r="I86" s="40"/>
      <c r="J86" s="40"/>
      <c r="K86" s="41">
        <f>SUM(F86:J87)</f>
        <v>600000</v>
      </c>
      <c r="L86" s="42" t="s">
        <v>142</v>
      </c>
      <c r="M86" s="42"/>
    </row>
    <row r="87" spans="1:13" s="10" customFormat="1" ht="81.75" customHeight="1" x14ac:dyDescent="0.25">
      <c r="A87" s="40"/>
      <c r="B87" s="42"/>
      <c r="C87" s="63"/>
      <c r="D87" s="27" t="s">
        <v>143</v>
      </c>
      <c r="E87" s="26">
        <v>510000</v>
      </c>
      <c r="F87" s="46"/>
      <c r="G87" s="40"/>
      <c r="H87" s="46"/>
      <c r="I87" s="40"/>
      <c r="J87" s="40"/>
      <c r="K87" s="41"/>
      <c r="L87" s="42" t="s">
        <v>67</v>
      </c>
      <c r="M87" s="42"/>
    </row>
    <row r="88" spans="1:13" s="10" customFormat="1" x14ac:dyDescent="0.25">
      <c r="A88" s="40" t="s">
        <v>68</v>
      </c>
      <c r="B88" s="42" t="s">
        <v>144</v>
      </c>
      <c r="C88" s="63" t="s">
        <v>140</v>
      </c>
      <c r="D88" s="64" t="s">
        <v>15</v>
      </c>
      <c r="E88" s="65">
        <v>225000</v>
      </c>
      <c r="F88" s="40"/>
      <c r="G88" s="40"/>
      <c r="H88" s="40"/>
      <c r="I88" s="46">
        <v>225000</v>
      </c>
      <c r="J88" s="46">
        <v>1275000</v>
      </c>
      <c r="K88" s="41">
        <f>SUM(F88:J92)</f>
        <v>1500000</v>
      </c>
      <c r="L88" s="42" t="s">
        <v>69</v>
      </c>
      <c r="M88" s="42"/>
    </row>
    <row r="89" spans="1:13" s="10" customFormat="1" x14ac:dyDescent="0.25">
      <c r="A89" s="40"/>
      <c r="B89" s="42"/>
      <c r="C89" s="63"/>
      <c r="D89" s="62"/>
      <c r="E89" s="65"/>
      <c r="F89" s="40"/>
      <c r="G89" s="40"/>
      <c r="H89" s="40"/>
      <c r="I89" s="46"/>
      <c r="J89" s="46"/>
      <c r="K89" s="41"/>
      <c r="L89" s="42"/>
      <c r="M89" s="42"/>
    </row>
    <row r="90" spans="1:13" s="10" customFormat="1" ht="45" customHeight="1" x14ac:dyDescent="0.25">
      <c r="A90" s="40"/>
      <c r="B90" s="42"/>
      <c r="C90" s="63"/>
      <c r="D90" s="12" t="s">
        <v>70</v>
      </c>
      <c r="E90" s="65">
        <v>1275000</v>
      </c>
      <c r="F90" s="40"/>
      <c r="G90" s="40"/>
      <c r="H90" s="40"/>
      <c r="I90" s="46"/>
      <c r="J90" s="46"/>
      <c r="K90" s="41"/>
      <c r="L90" s="42" t="s">
        <v>129</v>
      </c>
      <c r="M90" s="42"/>
    </row>
    <row r="91" spans="1:13" s="10" customFormat="1" ht="48" customHeight="1" x14ac:dyDescent="0.25">
      <c r="A91" s="40"/>
      <c r="B91" s="42"/>
      <c r="C91" s="63"/>
      <c r="D91" s="12" t="s">
        <v>215</v>
      </c>
      <c r="E91" s="65"/>
      <c r="F91" s="40"/>
      <c r="G91" s="40"/>
      <c r="H91" s="40"/>
      <c r="I91" s="46"/>
      <c r="J91" s="46"/>
      <c r="K91" s="41"/>
      <c r="L91" s="42"/>
      <c r="M91" s="42"/>
    </row>
    <row r="92" spans="1:13" s="10" customFormat="1" ht="27.6" x14ac:dyDescent="0.25">
      <c r="A92" s="40"/>
      <c r="B92" s="42"/>
      <c r="C92" s="63"/>
      <c r="D92" s="13" t="s">
        <v>212</v>
      </c>
      <c r="E92" s="65"/>
      <c r="F92" s="40"/>
      <c r="G92" s="40"/>
      <c r="H92" s="40"/>
      <c r="I92" s="46"/>
      <c r="J92" s="46"/>
      <c r="K92" s="41"/>
      <c r="L92" s="42"/>
      <c r="M92" s="42"/>
    </row>
    <row r="93" spans="1:13" s="10" customFormat="1" ht="4.5" customHeight="1" x14ac:dyDescent="0.25">
      <c r="A93" s="40"/>
      <c r="B93" s="40"/>
      <c r="C93" s="40"/>
      <c r="D93" s="59"/>
      <c r="E93" s="40"/>
      <c r="F93" s="40"/>
      <c r="G93" s="40"/>
      <c r="H93" s="40"/>
      <c r="I93" s="40"/>
      <c r="J93" s="40"/>
      <c r="K93" s="40"/>
      <c r="L93" s="40"/>
      <c r="M93" s="40"/>
    </row>
    <row r="94" spans="1:13" s="10" customFormat="1" ht="21.75" customHeight="1" x14ac:dyDescent="0.25">
      <c r="A94" s="66" t="s">
        <v>71</v>
      </c>
      <c r="B94" s="66"/>
      <c r="C94" s="66"/>
      <c r="D94" s="66"/>
      <c r="E94" s="14">
        <f t="shared" ref="E94:K94" si="6">E17+E34+E58+E67+E77</f>
        <v>60000000</v>
      </c>
      <c r="F94" s="15">
        <f t="shared" si="6"/>
        <v>8515291</v>
      </c>
      <c r="G94" s="15">
        <f t="shared" si="6"/>
        <v>10776943</v>
      </c>
      <c r="H94" s="15">
        <f t="shared" si="6"/>
        <v>15946311</v>
      </c>
      <c r="I94" s="15">
        <f t="shared" si="6"/>
        <v>12736005</v>
      </c>
      <c r="J94" s="15">
        <f t="shared" si="6"/>
        <v>12025450</v>
      </c>
      <c r="K94" s="14">
        <f t="shared" si="6"/>
        <v>60000000</v>
      </c>
      <c r="L94" s="67"/>
      <c r="M94" s="67"/>
    </row>
  </sheetData>
  <mergeCells count="363">
    <mergeCell ref="G10:M10"/>
    <mergeCell ref="G11:M11"/>
    <mergeCell ref="F2:M2"/>
    <mergeCell ref="F1:M1"/>
    <mergeCell ref="F3:M3"/>
    <mergeCell ref="F4:M4"/>
    <mergeCell ref="F5:M5"/>
    <mergeCell ref="F6:M6"/>
    <mergeCell ref="K8:M8"/>
    <mergeCell ref="H9:M9"/>
    <mergeCell ref="A93:M93"/>
    <mergeCell ref="A94:D94"/>
    <mergeCell ref="L94:M94"/>
    <mergeCell ref="F88:F92"/>
    <mergeCell ref="G88:G92"/>
    <mergeCell ref="H88:H92"/>
    <mergeCell ref="I88:I92"/>
    <mergeCell ref="J88:J92"/>
    <mergeCell ref="K88:K92"/>
    <mergeCell ref="I86:I87"/>
    <mergeCell ref="J86:J87"/>
    <mergeCell ref="K86:K87"/>
    <mergeCell ref="L86:M86"/>
    <mergeCell ref="L87:M87"/>
    <mergeCell ref="A88:A92"/>
    <mergeCell ref="B88:B92"/>
    <mergeCell ref="C88:C92"/>
    <mergeCell ref="D88:D89"/>
    <mergeCell ref="E88:E89"/>
    <mergeCell ref="A86:A87"/>
    <mergeCell ref="B86:B87"/>
    <mergeCell ref="C86:C87"/>
    <mergeCell ref="F86:F87"/>
    <mergeCell ref="G86:G87"/>
    <mergeCell ref="H86:H87"/>
    <mergeCell ref="L88:M89"/>
    <mergeCell ref="E90:E92"/>
    <mergeCell ref="L90:M92"/>
    <mergeCell ref="I83:I84"/>
    <mergeCell ref="J83:J84"/>
    <mergeCell ref="K83:K84"/>
    <mergeCell ref="L83:M83"/>
    <mergeCell ref="L84:M84"/>
    <mergeCell ref="L85:M85"/>
    <mergeCell ref="A83:A84"/>
    <mergeCell ref="B83:B84"/>
    <mergeCell ref="C83:C84"/>
    <mergeCell ref="F83:F84"/>
    <mergeCell ref="G83:G84"/>
    <mergeCell ref="H83:H84"/>
    <mergeCell ref="A77:D77"/>
    <mergeCell ref="L77:M77"/>
    <mergeCell ref="L78:M78"/>
    <mergeCell ref="L79:M79"/>
    <mergeCell ref="L80:M80"/>
    <mergeCell ref="A81:A82"/>
    <mergeCell ref="B81:B82"/>
    <mergeCell ref="C81:C82"/>
    <mergeCell ref="F81:F82"/>
    <mergeCell ref="G81:G82"/>
    <mergeCell ref="L76:M76"/>
    <mergeCell ref="K71:K72"/>
    <mergeCell ref="L71:M71"/>
    <mergeCell ref="L72:M72"/>
    <mergeCell ref="L73:M73"/>
    <mergeCell ref="H81:H82"/>
    <mergeCell ref="I81:I82"/>
    <mergeCell ref="J81:J82"/>
    <mergeCell ref="K81:K82"/>
    <mergeCell ref="L81:M81"/>
    <mergeCell ref="L82:M82"/>
    <mergeCell ref="A74:A75"/>
    <mergeCell ref="B74:B75"/>
    <mergeCell ref="C74:C75"/>
    <mergeCell ref="F74:F75"/>
    <mergeCell ref="G74:G75"/>
    <mergeCell ref="H74:H75"/>
    <mergeCell ref="L69:M69"/>
    <mergeCell ref="L70:M70"/>
    <mergeCell ref="A71:A72"/>
    <mergeCell ref="B71:B72"/>
    <mergeCell ref="C71:C72"/>
    <mergeCell ref="F71:F72"/>
    <mergeCell ref="G71:G72"/>
    <mergeCell ref="H71:H72"/>
    <mergeCell ref="I71:I72"/>
    <mergeCell ref="J71:J72"/>
    <mergeCell ref="I74:I75"/>
    <mergeCell ref="J74:J75"/>
    <mergeCell ref="K74:K75"/>
    <mergeCell ref="L74:M74"/>
    <mergeCell ref="L75:M75"/>
    <mergeCell ref="L68:M68"/>
    <mergeCell ref="A69:A70"/>
    <mergeCell ref="B69:B70"/>
    <mergeCell ref="C69:C70"/>
    <mergeCell ref="F69:F70"/>
    <mergeCell ref="G69:G70"/>
    <mergeCell ref="H69:H70"/>
    <mergeCell ref="I69:I70"/>
    <mergeCell ref="J69:J70"/>
    <mergeCell ref="K69:K70"/>
    <mergeCell ref="L62:M62"/>
    <mergeCell ref="I65:I66"/>
    <mergeCell ref="J65:J66"/>
    <mergeCell ref="K65:K66"/>
    <mergeCell ref="L65:M65"/>
    <mergeCell ref="L66:M66"/>
    <mergeCell ref="A67:D67"/>
    <mergeCell ref="L67:M67"/>
    <mergeCell ref="A65:A66"/>
    <mergeCell ref="B65:B66"/>
    <mergeCell ref="C65:C66"/>
    <mergeCell ref="F65:F66"/>
    <mergeCell ref="G65:G66"/>
    <mergeCell ref="H65:H66"/>
    <mergeCell ref="A63:A64"/>
    <mergeCell ref="B63:B64"/>
    <mergeCell ref="C63:C64"/>
    <mergeCell ref="F63:F64"/>
    <mergeCell ref="G63:G64"/>
    <mergeCell ref="H63:H64"/>
    <mergeCell ref="I63:I64"/>
    <mergeCell ref="J63:J64"/>
    <mergeCell ref="K63:K64"/>
    <mergeCell ref="L63:M63"/>
    <mergeCell ref="L64:M64"/>
    <mergeCell ref="J61:J62"/>
    <mergeCell ref="K61:K62"/>
    <mergeCell ref="L61:M61"/>
    <mergeCell ref="A58:D58"/>
    <mergeCell ref="L58:M58"/>
    <mergeCell ref="A59:A60"/>
    <mergeCell ref="B59:B60"/>
    <mergeCell ref="C59:C60"/>
    <mergeCell ref="F59:F60"/>
    <mergeCell ref="G59:G60"/>
    <mergeCell ref="H59:H60"/>
    <mergeCell ref="I59:I60"/>
    <mergeCell ref="J59:J60"/>
    <mergeCell ref="K59:K60"/>
    <mergeCell ref="L59:M59"/>
    <mergeCell ref="L60:M60"/>
    <mergeCell ref="A61:A62"/>
    <mergeCell ref="B61:B62"/>
    <mergeCell ref="C61:C62"/>
    <mergeCell ref="F61:F62"/>
    <mergeCell ref="G61:G62"/>
    <mergeCell ref="H61:H62"/>
    <mergeCell ref="I61:I62"/>
    <mergeCell ref="L53:M53"/>
    <mergeCell ref="A56:A57"/>
    <mergeCell ref="B56:B57"/>
    <mergeCell ref="C56:C57"/>
    <mergeCell ref="F56:F57"/>
    <mergeCell ref="G56:G57"/>
    <mergeCell ref="A54:A55"/>
    <mergeCell ref="B54:B55"/>
    <mergeCell ref="C54:C55"/>
    <mergeCell ref="F54:F55"/>
    <mergeCell ref="G54:G55"/>
    <mergeCell ref="H56:H57"/>
    <mergeCell ref="I56:I57"/>
    <mergeCell ref="J56:J57"/>
    <mergeCell ref="K56:K57"/>
    <mergeCell ref="L56:M56"/>
    <mergeCell ref="L57:M57"/>
    <mergeCell ref="I54:I55"/>
    <mergeCell ref="J54:J55"/>
    <mergeCell ref="K54:K55"/>
    <mergeCell ref="L54:M54"/>
    <mergeCell ref="L55:M55"/>
    <mergeCell ref="H54:H55"/>
    <mergeCell ref="H51:H52"/>
    <mergeCell ref="I51:I52"/>
    <mergeCell ref="J51:J52"/>
    <mergeCell ref="K51:K52"/>
    <mergeCell ref="L51:M51"/>
    <mergeCell ref="L52:M52"/>
    <mergeCell ref="I49:I50"/>
    <mergeCell ref="J49:J50"/>
    <mergeCell ref="K49:K50"/>
    <mergeCell ref="L49:M49"/>
    <mergeCell ref="L50:M50"/>
    <mergeCell ref="H49:H50"/>
    <mergeCell ref="A51:A52"/>
    <mergeCell ref="B51:B52"/>
    <mergeCell ref="C51:C52"/>
    <mergeCell ref="F51:F52"/>
    <mergeCell ref="G51:G52"/>
    <mergeCell ref="A49:A50"/>
    <mergeCell ref="B49:B50"/>
    <mergeCell ref="C49:C50"/>
    <mergeCell ref="F49:F50"/>
    <mergeCell ref="G49:G50"/>
    <mergeCell ref="H47:H48"/>
    <mergeCell ref="I47:I48"/>
    <mergeCell ref="J47:J48"/>
    <mergeCell ref="K47:K48"/>
    <mergeCell ref="L47:M47"/>
    <mergeCell ref="L48:M48"/>
    <mergeCell ref="I45:I46"/>
    <mergeCell ref="J45:J46"/>
    <mergeCell ref="K45:K46"/>
    <mergeCell ref="L45:M45"/>
    <mergeCell ref="L46:M46"/>
    <mergeCell ref="H45:H46"/>
    <mergeCell ref="A47:A48"/>
    <mergeCell ref="B47:B48"/>
    <mergeCell ref="C47:C48"/>
    <mergeCell ref="F47:F48"/>
    <mergeCell ref="G47:G48"/>
    <mergeCell ref="A45:A46"/>
    <mergeCell ref="B45:B46"/>
    <mergeCell ref="C45:C46"/>
    <mergeCell ref="F45:F46"/>
    <mergeCell ref="G45:G46"/>
    <mergeCell ref="H43:H44"/>
    <mergeCell ref="I43:I44"/>
    <mergeCell ref="J43:J44"/>
    <mergeCell ref="K43:K44"/>
    <mergeCell ref="L43:M43"/>
    <mergeCell ref="L44:M44"/>
    <mergeCell ref="I41:I42"/>
    <mergeCell ref="J41:J42"/>
    <mergeCell ref="K41:K42"/>
    <mergeCell ref="L41:M41"/>
    <mergeCell ref="L42:M42"/>
    <mergeCell ref="H41:H42"/>
    <mergeCell ref="A43:A44"/>
    <mergeCell ref="B43:B44"/>
    <mergeCell ref="C43:C44"/>
    <mergeCell ref="F43:F44"/>
    <mergeCell ref="G43:G44"/>
    <mergeCell ref="A41:A42"/>
    <mergeCell ref="B41:B42"/>
    <mergeCell ref="C41:C42"/>
    <mergeCell ref="F41:F42"/>
    <mergeCell ref="G41:G42"/>
    <mergeCell ref="H39:H40"/>
    <mergeCell ref="I39:I40"/>
    <mergeCell ref="J39:J40"/>
    <mergeCell ref="K39:K40"/>
    <mergeCell ref="L39:M39"/>
    <mergeCell ref="L40:M40"/>
    <mergeCell ref="I37:I38"/>
    <mergeCell ref="J37:J38"/>
    <mergeCell ref="K37:K38"/>
    <mergeCell ref="L37:M37"/>
    <mergeCell ref="L38:M38"/>
    <mergeCell ref="H37:H38"/>
    <mergeCell ref="A39:A40"/>
    <mergeCell ref="B39:B40"/>
    <mergeCell ref="C39:C40"/>
    <mergeCell ref="F39:F40"/>
    <mergeCell ref="G39:G40"/>
    <mergeCell ref="A37:A38"/>
    <mergeCell ref="B37:B38"/>
    <mergeCell ref="C37:C38"/>
    <mergeCell ref="F37:F38"/>
    <mergeCell ref="G37:G38"/>
    <mergeCell ref="I35:I36"/>
    <mergeCell ref="J35:J36"/>
    <mergeCell ref="K35:K36"/>
    <mergeCell ref="L35:M35"/>
    <mergeCell ref="L36:M36"/>
    <mergeCell ref="A35:A36"/>
    <mergeCell ref="B35:B36"/>
    <mergeCell ref="C35:C36"/>
    <mergeCell ref="F35:F36"/>
    <mergeCell ref="G35:G36"/>
    <mergeCell ref="H35:H36"/>
    <mergeCell ref="I32:I33"/>
    <mergeCell ref="J32:J33"/>
    <mergeCell ref="K32:K33"/>
    <mergeCell ref="L32:M32"/>
    <mergeCell ref="L33:M33"/>
    <mergeCell ref="A34:D34"/>
    <mergeCell ref="L34:M34"/>
    <mergeCell ref="A32:A33"/>
    <mergeCell ref="B32:B33"/>
    <mergeCell ref="C32:C33"/>
    <mergeCell ref="F32:F33"/>
    <mergeCell ref="G32:G33"/>
    <mergeCell ref="H32:H33"/>
    <mergeCell ref="I29:I30"/>
    <mergeCell ref="J29:J30"/>
    <mergeCell ref="K29:K30"/>
    <mergeCell ref="L29:M29"/>
    <mergeCell ref="L30:M30"/>
    <mergeCell ref="L31:M31"/>
    <mergeCell ref="A29:A30"/>
    <mergeCell ref="B29:B30"/>
    <mergeCell ref="C29:C30"/>
    <mergeCell ref="F29:F30"/>
    <mergeCell ref="G29:G30"/>
    <mergeCell ref="H29:H30"/>
    <mergeCell ref="H27:H28"/>
    <mergeCell ref="I27:I28"/>
    <mergeCell ref="J27:J28"/>
    <mergeCell ref="K27:K28"/>
    <mergeCell ref="L27:M27"/>
    <mergeCell ref="L28:M28"/>
    <mergeCell ref="I25:I26"/>
    <mergeCell ref="J25:J26"/>
    <mergeCell ref="K25:K26"/>
    <mergeCell ref="L25:M25"/>
    <mergeCell ref="L26:M26"/>
    <mergeCell ref="H25:H26"/>
    <mergeCell ref="A27:A28"/>
    <mergeCell ref="B27:B28"/>
    <mergeCell ref="C27:C28"/>
    <mergeCell ref="F27:F28"/>
    <mergeCell ref="G27:G28"/>
    <mergeCell ref="A25:A26"/>
    <mergeCell ref="B25:B26"/>
    <mergeCell ref="C25:C26"/>
    <mergeCell ref="F25:F26"/>
    <mergeCell ref="G25:G26"/>
    <mergeCell ref="H23:H24"/>
    <mergeCell ref="I23:I24"/>
    <mergeCell ref="J23:J24"/>
    <mergeCell ref="K23:K24"/>
    <mergeCell ref="L23:M23"/>
    <mergeCell ref="L24:M24"/>
    <mergeCell ref="I21:I22"/>
    <mergeCell ref="J21:J22"/>
    <mergeCell ref="K21:K22"/>
    <mergeCell ref="L21:M21"/>
    <mergeCell ref="L22:M22"/>
    <mergeCell ref="H21:H22"/>
    <mergeCell ref="A23:A24"/>
    <mergeCell ref="B23:B24"/>
    <mergeCell ref="C23:C24"/>
    <mergeCell ref="F23:F24"/>
    <mergeCell ref="G23:G24"/>
    <mergeCell ref="A21:A22"/>
    <mergeCell ref="B21:B22"/>
    <mergeCell ref="C21:C22"/>
    <mergeCell ref="F21:F22"/>
    <mergeCell ref="G21:G22"/>
    <mergeCell ref="A13:K13"/>
    <mergeCell ref="H19:H20"/>
    <mergeCell ref="I19:I20"/>
    <mergeCell ref="J19:J20"/>
    <mergeCell ref="K19:K20"/>
    <mergeCell ref="L19:M19"/>
    <mergeCell ref="L20:M20"/>
    <mergeCell ref="L15:M16"/>
    <mergeCell ref="A17:D17"/>
    <mergeCell ref="L17:M17"/>
    <mergeCell ref="L18:M18"/>
    <mergeCell ref="A19:A20"/>
    <mergeCell ref="B19:B20"/>
    <mergeCell ref="C19:C20"/>
    <mergeCell ref="F19:F20"/>
    <mergeCell ref="G19:G20"/>
    <mergeCell ref="A15:A16"/>
    <mergeCell ref="B15:B16"/>
    <mergeCell ref="C15:C16"/>
    <mergeCell ref="D15:D16"/>
    <mergeCell ref="E15:E16"/>
    <mergeCell ref="F15:K15"/>
  </mergeCells>
  <pageMargins left="0.78740157480314965" right="0.39370078740157483" top="0.59055118110236227" bottom="0.78740157480314965" header="0" footer="0"/>
  <pageSetup paperSize="9" scale="73" firstPageNumber="3" orientation="landscape" useFirstPageNumber="1" r:id="rId1"/>
  <headerFooter scaleWithDoc="0" alignWithMargins="0">
    <oddHeader>&amp;C&amp;"Times New Roman,обычный"&amp;P</oddHeader>
  </headerFooter>
  <rowBreaks count="6" manualBreakCount="6">
    <brk id="24" max="16383" man="1"/>
    <brk id="38" max="16383" man="1"/>
    <brk id="53" max="16383" man="1"/>
    <brk id="68" max="16383" man="1"/>
    <brk id="73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 папке 28</vt:lpstr>
      <vt:lpstr>'к папке 28'!Заголовки_для_печати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2026-07-07T12:35:40Z</dcterms:modified>
</cp:coreProperties>
</file>