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1640" activeTab="0"/>
  </bookViews>
  <sheets>
    <sheet name="Приложение № 1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<sst xmlns="http://schemas.openxmlformats.org/spreadsheetml/2006/main" count="54" uniqueCount="52">
  <si>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 xml:space="preserve">Распределение средств Дорожного фонда Приднестровской Молдавской Республики на 2018 год </t>
  </si>
  <si>
    <t xml:space="preserve">Государственная администрация </t>
  </si>
  <si>
    <t>Распределение средств для формирования программ развития дорожной отрасли, руб.</t>
  </si>
  <si>
    <t>Источники финансирования расходов по программам развития дорожной отрасли, руб.</t>
  </si>
  <si>
    <t xml:space="preserve">Распределение субсидий на обустройство мест стоянки, парковки </t>
  </si>
  <si>
    <t>Всего</t>
  </si>
  <si>
    <t>по автомобильным дорогам общего пользования, находящимся в государственной собственности</t>
  </si>
  <si>
    <t>по автомобильным дорогам общего пользования, находящимся в муниципальной собственности</t>
  </si>
  <si>
    <t>налог с владельцев транспортных средств</t>
  </si>
  <si>
    <t>иные поступления в Дорожный фонд</t>
  </si>
  <si>
    <t>доля количества зарегистрированных транспортных средств по городам (районам)</t>
  </si>
  <si>
    <t>1.</t>
  </si>
  <si>
    <t>3.</t>
  </si>
  <si>
    <t>г.Бендеры</t>
  </si>
  <si>
    <t>4.</t>
  </si>
  <si>
    <t>5.</t>
  </si>
  <si>
    <t>6.</t>
  </si>
  <si>
    <t>7.</t>
  </si>
  <si>
    <t>8.</t>
  </si>
  <si>
    <t xml:space="preserve">Министерство финансов </t>
  </si>
  <si>
    <t>№ п/п</t>
  </si>
  <si>
    <t>2.</t>
  </si>
  <si>
    <t>Приложение № 6</t>
  </si>
  <si>
    <t>Доли для распределения государственными администрациями субсидий, направленных в местные бюджеты городов и районов</t>
  </si>
  <si>
    <t>Всего субсидий на исполнение программ развития дорожной отрасли, руб.</t>
  </si>
  <si>
    <t>на государственные дороги</t>
  </si>
  <si>
    <t>на улично-дорожную сеть</t>
  </si>
  <si>
    <t>Перечисление субсидий местным бюджетам из Дорожного фонда Приднестровской Молдавской Республики</t>
  </si>
  <si>
    <t>Доля для распределения субсидий                                                            из Дорожного фонда ПМР</t>
  </si>
  <si>
    <t xml:space="preserve">субсидии на цели финанси-рования обустройства мест стоянки, парковки </t>
  </si>
  <si>
    <t xml:space="preserve">г.Тирасполь </t>
  </si>
  <si>
    <t>г.Днестровск</t>
  </si>
  <si>
    <t>9.</t>
  </si>
  <si>
    <t>к Закону Приднестровской Молдавской Республики</t>
  </si>
  <si>
    <t>на сельские дороги и ремонт продолжения госдорог по г.Тирасполю и г.Бендеры*</t>
  </si>
  <si>
    <t>Всего субсидий из                              республиканского бюджета, руб.</t>
  </si>
  <si>
    <t>Григориопольский район и г.Григориополь</t>
  </si>
  <si>
    <t>Дубоссарский район и                         г. Дубоссары</t>
  </si>
  <si>
    <t>Каменский район и г.Каменка</t>
  </si>
  <si>
    <t xml:space="preserve">Рыбницкий район и г.Рыбница </t>
  </si>
  <si>
    <t xml:space="preserve">Слободзейский район и г.Слободзея </t>
  </si>
  <si>
    <t>Всего субсидий</t>
  </si>
  <si>
    <t>для перечисления 30% текущих поступлений Дорожного фонда ПМР (за исключением налога с владельцев транспортных средств) на финансирование социально защищенных статей</t>
  </si>
  <si>
    <t>Остаток субсидий республиканского бюджета на счёте местного бюджета по состоянию на 1.01.2017г., руб.</t>
  </si>
  <si>
    <t>Итого расходы за счет средств Дорожного фонда,               руб.</t>
  </si>
  <si>
    <t xml:space="preserve">в Закон Приднестровской Молдавской Республики </t>
  </si>
  <si>
    <t>"О республиканском бюджете на 2018 год"</t>
  </si>
  <si>
    <t>Итого расходование средств Дорожного фонда ПМР с учетом перечислений  на финансирование социально защищенных статей в 2018 году</t>
  </si>
  <si>
    <t>дополнительные средства, направляемые на сельские дороги и ремонт продолжения госдорог по г.Тирасполю и г.Бендеры*</t>
  </si>
  <si>
    <t>Приложение № 1</t>
  </si>
  <si>
    <t>"О внесении изменений и дополнения</t>
  </si>
  <si>
    <t>*-по Слободзейскому, Григориопольскому, Дубоссарскому, Рыбницкому  районам средства направляются на строительство и реконструкцию дорог в сельской местности, по г.Тирасполю и г.Бендеры - на ремонт улиц, являющихся продолжением автомобильных дорог общего пользования, находящихся в государственной собственности, за исключением Каменского района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</si>
</sst>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26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0" fontId="3" fillId="0" borderId="10" xfId="55" applyNumberFormat="1" applyFont="1" applyBorder="1" applyAlignment="1">
      <alignment horizontal="right" vertical="center"/>
    </xf>
    <xf numFmtId="3" fontId="3" fillId="0" borderId="10" xfId="58" applyNumberFormat="1" applyFont="1" applyFill="1" applyBorder="1" applyAlignment="1">
      <alignment horizontal="right" vertical="center"/>
    </xf>
    <xf numFmtId="3" fontId="3" fillId="0" borderId="10" xfId="58" applyNumberFormat="1" applyFont="1" applyFill="1" applyBorder="1" applyAlignment="1">
      <alignment horizontal="right" vertical="center" wrapText="1"/>
    </xf>
    <xf numFmtId="3" fontId="3" fillId="0" borderId="10" xfId="58" applyNumberFormat="1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10" fontId="3" fillId="0" borderId="10" xfId="0" applyNumberFormat="1" applyFont="1" applyFill="1" applyBorder="1" applyAlignment="1">
      <alignment horizontal="right" vertical="center"/>
    </xf>
    <xf numFmtId="10" fontId="3" fillId="0" borderId="10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3" fontId="1" fillId="0" borderId="10" xfId="58" applyNumberFormat="1" applyFont="1" applyFill="1" applyBorder="1" applyAlignment="1">
      <alignment horizontal="right" vertical="center"/>
    </xf>
    <xf numFmtId="3" fontId="1" fillId="0" borderId="10" xfId="58" applyNumberFormat="1" applyFont="1" applyFill="1" applyBorder="1" applyAlignment="1">
      <alignment vertical="center"/>
    </xf>
    <xf numFmtId="3" fontId="5" fillId="0" borderId="10" xfId="58" applyNumberFormat="1" applyFont="1" applyFill="1" applyBorder="1" applyAlignment="1">
      <alignment horizontal="right" vertical="center"/>
    </xf>
    <xf numFmtId="3" fontId="5" fillId="0" borderId="10" xfId="58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164" fontId="4" fillId="0" borderId="10" xfId="55" applyNumberFormat="1" applyFont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view="pageLayout" zoomScaleSheetLayoutView="100" workbookViewId="0" topLeftCell="A1">
      <selection activeCell="B13" sqref="B13:B16"/>
    </sheetView>
  </sheetViews>
  <sheetFormatPr defaultColWidth="9.00390625" defaultRowHeight="12.75"/>
  <cols>
    <col min="1" max="1" width="4.125" style="2" customWidth="1"/>
    <col min="2" max="2" width="25.875" style="2" customWidth="1"/>
    <col min="3" max="3" width="7.125" style="2" customWidth="1"/>
    <col min="4" max="4" width="8.00390625" style="2" customWidth="1"/>
    <col min="5" max="5" width="7.875" style="2" customWidth="1"/>
    <col min="6" max="6" width="7.375" style="2" customWidth="1"/>
    <col min="7" max="7" width="8.00390625" style="2" customWidth="1"/>
    <col min="8" max="8" width="11.00390625" style="2" customWidth="1"/>
    <col min="9" max="9" width="11.75390625" style="2" customWidth="1"/>
    <col min="10" max="10" width="11.25390625" style="2" customWidth="1"/>
    <col min="11" max="11" width="10.625" style="2" customWidth="1"/>
    <col min="12" max="12" width="11.75390625" style="2" customWidth="1"/>
    <col min="13" max="13" width="12.125" style="2" customWidth="1"/>
    <col min="14" max="14" width="8.75390625" style="2" customWidth="1"/>
    <col min="15" max="15" width="10.25390625" style="2" customWidth="1"/>
    <col min="16" max="16" width="12.625" style="2" customWidth="1"/>
    <col min="17" max="17" width="10.25390625" style="2" customWidth="1"/>
    <col min="18" max="18" width="12.25390625" style="2" customWidth="1"/>
    <col min="19" max="16384" width="9.125" style="2" customWidth="1"/>
  </cols>
  <sheetData>
    <row r="1" spans="13:19" s="21" customFormat="1" ht="15.75">
      <c r="M1" s="41"/>
      <c r="N1" s="41"/>
      <c r="O1" s="41"/>
      <c r="P1" s="41"/>
      <c r="Q1" s="41"/>
      <c r="R1" s="42" t="s">
        <v>49</v>
      </c>
      <c r="S1" s="19"/>
    </row>
    <row r="2" spans="13:19" s="21" customFormat="1" ht="15.75">
      <c r="M2" s="41"/>
      <c r="N2" s="41"/>
      <c r="O2" s="41"/>
      <c r="P2" s="41"/>
      <c r="Q2" s="41"/>
      <c r="R2" s="42" t="s">
        <v>33</v>
      </c>
      <c r="S2" s="19"/>
    </row>
    <row r="3" spans="13:19" s="21" customFormat="1" ht="15.75">
      <c r="M3" s="41"/>
      <c r="N3" s="41"/>
      <c r="O3" s="41"/>
      <c r="P3" s="41"/>
      <c r="Q3" s="41"/>
      <c r="R3" s="42" t="s">
        <v>50</v>
      </c>
      <c r="S3" s="19"/>
    </row>
    <row r="4" spans="13:19" s="21" customFormat="1" ht="15.75">
      <c r="M4" s="41"/>
      <c r="N4" s="41"/>
      <c r="O4" s="41"/>
      <c r="P4" s="41"/>
      <c r="Q4" s="41"/>
      <c r="R4" s="42" t="s">
        <v>45</v>
      </c>
      <c r="S4" s="19"/>
    </row>
    <row r="5" spans="13:19" s="21" customFormat="1" ht="15.75">
      <c r="M5" s="41"/>
      <c r="N5" s="41"/>
      <c r="O5" s="41"/>
      <c r="P5" s="41"/>
      <c r="Q5" s="41"/>
      <c r="R5" s="42" t="s">
        <v>46</v>
      </c>
      <c r="S5" s="22"/>
    </row>
    <row r="6" spans="13:18" s="21" customFormat="1" ht="6.75" customHeight="1">
      <c r="M6" s="41"/>
      <c r="N6" s="41"/>
      <c r="O6" s="41"/>
      <c r="P6" s="41"/>
      <c r="Q6" s="41"/>
      <c r="R6" s="41"/>
    </row>
    <row r="7" spans="1:18" s="21" customFormat="1" ht="15.75">
      <c r="A7" s="23"/>
      <c r="B7" s="24"/>
      <c r="C7" s="24"/>
      <c r="D7" s="24"/>
      <c r="E7" s="23"/>
      <c r="F7" s="23"/>
      <c r="G7" s="23"/>
      <c r="H7" s="23"/>
      <c r="I7" s="23"/>
      <c r="J7" s="20"/>
      <c r="K7" s="20"/>
      <c r="L7" s="20"/>
      <c r="M7" s="42"/>
      <c r="N7" s="42"/>
      <c r="O7" s="41"/>
      <c r="P7" s="41"/>
      <c r="Q7" s="41"/>
      <c r="R7" s="42" t="s">
        <v>22</v>
      </c>
    </row>
    <row r="8" spans="1:18" s="21" customFormat="1" ht="15.75">
      <c r="A8" s="23"/>
      <c r="B8" s="24"/>
      <c r="C8" s="24"/>
      <c r="D8" s="24"/>
      <c r="E8" s="23"/>
      <c r="F8" s="23"/>
      <c r="G8" s="23"/>
      <c r="H8" s="23"/>
      <c r="I8" s="23"/>
      <c r="J8" s="20"/>
      <c r="K8" s="20"/>
      <c r="L8" s="20"/>
      <c r="M8" s="42"/>
      <c r="N8" s="42"/>
      <c r="O8" s="41"/>
      <c r="P8" s="41"/>
      <c r="Q8" s="41"/>
      <c r="R8" s="42" t="s">
        <v>33</v>
      </c>
    </row>
    <row r="9" spans="1:18" s="21" customFormat="1" ht="15.75">
      <c r="A9" s="23"/>
      <c r="B9" s="23"/>
      <c r="C9" s="23"/>
      <c r="D9" s="23"/>
      <c r="E9" s="23"/>
      <c r="F9" s="23"/>
      <c r="G9" s="23"/>
      <c r="I9" s="25"/>
      <c r="J9" s="25"/>
      <c r="K9" s="25"/>
      <c r="L9" s="26"/>
      <c r="M9" s="43"/>
      <c r="N9" s="42"/>
      <c r="O9" s="41"/>
      <c r="P9" s="41"/>
      <c r="Q9" s="41"/>
      <c r="R9" s="42" t="s">
        <v>46</v>
      </c>
    </row>
    <row r="10" spans="1:13" ht="7.5" customHeight="1">
      <c r="A10" s="1"/>
      <c r="B10" s="4"/>
      <c r="C10" s="1"/>
      <c r="D10" s="1"/>
      <c r="E10" s="1"/>
      <c r="F10" s="1"/>
      <c r="G10" s="1"/>
      <c r="H10" s="3"/>
      <c r="I10" s="3"/>
      <c r="J10" s="3"/>
      <c r="K10" s="3"/>
      <c r="L10" s="3"/>
      <c r="M10" s="3"/>
    </row>
    <row r="11" spans="1:16" ht="15" customHeight="1">
      <c r="A11" s="47" t="s">
        <v>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13" ht="9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8" s="6" customFormat="1" ht="74.25" customHeight="1">
      <c r="A13" s="45" t="s">
        <v>20</v>
      </c>
      <c r="B13" s="45" t="s">
        <v>1</v>
      </c>
      <c r="C13" s="45" t="s">
        <v>23</v>
      </c>
      <c r="D13" s="45"/>
      <c r="E13" s="45"/>
      <c r="F13" s="45"/>
      <c r="G13" s="46" t="s">
        <v>28</v>
      </c>
      <c r="H13" s="45" t="s">
        <v>2</v>
      </c>
      <c r="I13" s="45"/>
      <c r="J13" s="45"/>
      <c r="K13" s="45" t="s">
        <v>3</v>
      </c>
      <c r="L13" s="45"/>
      <c r="M13" s="46" t="s">
        <v>24</v>
      </c>
      <c r="N13" s="45" t="s">
        <v>4</v>
      </c>
      <c r="O13" s="45"/>
      <c r="P13" s="46" t="s">
        <v>35</v>
      </c>
      <c r="Q13" s="50" t="s">
        <v>43</v>
      </c>
      <c r="R13" s="51" t="s">
        <v>44</v>
      </c>
    </row>
    <row r="14" spans="1:18" s="6" customFormat="1" ht="120" customHeight="1">
      <c r="A14" s="45"/>
      <c r="B14" s="45"/>
      <c r="C14" s="49" t="s">
        <v>25</v>
      </c>
      <c r="D14" s="46" t="s">
        <v>26</v>
      </c>
      <c r="E14" s="46" t="s">
        <v>34</v>
      </c>
      <c r="F14" s="46" t="s">
        <v>5</v>
      </c>
      <c r="G14" s="46"/>
      <c r="H14" s="44" t="s">
        <v>6</v>
      </c>
      <c r="I14" s="44" t="s">
        <v>7</v>
      </c>
      <c r="J14" s="44" t="s">
        <v>48</v>
      </c>
      <c r="K14" s="44" t="s">
        <v>8</v>
      </c>
      <c r="L14" s="44" t="s">
        <v>9</v>
      </c>
      <c r="M14" s="46"/>
      <c r="N14" s="44" t="s">
        <v>10</v>
      </c>
      <c r="O14" s="44" t="s">
        <v>29</v>
      </c>
      <c r="P14" s="46"/>
      <c r="Q14" s="50"/>
      <c r="R14" s="51"/>
    </row>
    <row r="15" spans="1:18" s="6" customFormat="1" ht="16.5" customHeight="1">
      <c r="A15" s="45"/>
      <c r="B15" s="45"/>
      <c r="C15" s="49"/>
      <c r="D15" s="46"/>
      <c r="E15" s="46"/>
      <c r="F15" s="46"/>
      <c r="G15" s="46"/>
      <c r="H15" s="44"/>
      <c r="I15" s="44"/>
      <c r="J15" s="44"/>
      <c r="K15" s="44"/>
      <c r="L15" s="44"/>
      <c r="M15" s="46"/>
      <c r="N15" s="44"/>
      <c r="O15" s="44"/>
      <c r="P15" s="46"/>
      <c r="Q15" s="50"/>
      <c r="R15" s="51"/>
    </row>
    <row r="16" spans="1:18" s="6" customFormat="1" ht="16.5" customHeight="1">
      <c r="A16" s="45"/>
      <c r="B16" s="45"/>
      <c r="C16" s="49"/>
      <c r="D16" s="46"/>
      <c r="E16" s="46"/>
      <c r="F16" s="46"/>
      <c r="G16" s="46"/>
      <c r="H16" s="44"/>
      <c r="I16" s="44"/>
      <c r="J16" s="44"/>
      <c r="K16" s="44"/>
      <c r="L16" s="44"/>
      <c r="M16" s="46"/>
      <c r="N16" s="44"/>
      <c r="O16" s="44"/>
      <c r="P16" s="46"/>
      <c r="Q16" s="50"/>
      <c r="R16" s="51"/>
    </row>
    <row r="17" spans="1:18" ht="18" customHeight="1">
      <c r="A17" s="52" t="s">
        <v>27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spans="1:18" ht="15.75">
      <c r="A18" s="27" t="s">
        <v>11</v>
      </c>
      <c r="B18" s="37" t="s">
        <v>30</v>
      </c>
      <c r="C18" s="12">
        <v>0</v>
      </c>
      <c r="D18" s="13">
        <v>0.9398</v>
      </c>
      <c r="E18" s="13">
        <v>0.0602</v>
      </c>
      <c r="F18" s="14">
        <f aca="true" t="shared" si="0" ref="F18:F25">C18+D18+E18</f>
        <v>1</v>
      </c>
      <c r="G18" s="7">
        <v>0.1695</v>
      </c>
      <c r="H18" s="8">
        <v>0</v>
      </c>
      <c r="I18" s="9">
        <v>19516360</v>
      </c>
      <c r="J18" s="9">
        <v>1250144</v>
      </c>
      <c r="K18" s="9">
        <v>3891650</v>
      </c>
      <c r="L18" s="9">
        <v>16874854</v>
      </c>
      <c r="M18" s="9">
        <v>20766504</v>
      </c>
      <c r="N18" s="7">
        <v>0.2796</v>
      </c>
      <c r="O18" s="9">
        <v>761618</v>
      </c>
      <c r="P18" s="15">
        <f aca="true" t="shared" si="1" ref="P18:P25">K18+L18+O18</f>
        <v>21528122</v>
      </c>
      <c r="Q18" s="17">
        <v>363037</v>
      </c>
      <c r="R18" s="15">
        <f>P18+Q18</f>
        <v>21891159</v>
      </c>
    </row>
    <row r="19" spans="1:18" ht="15.75">
      <c r="A19" s="27" t="s">
        <v>21</v>
      </c>
      <c r="B19" s="37" t="s">
        <v>31</v>
      </c>
      <c r="C19" s="12">
        <v>0</v>
      </c>
      <c r="D19" s="13">
        <v>1</v>
      </c>
      <c r="E19" s="13">
        <v>0</v>
      </c>
      <c r="F19" s="14">
        <f t="shared" si="0"/>
        <v>1</v>
      </c>
      <c r="G19" s="7">
        <v>0.0047</v>
      </c>
      <c r="H19" s="8">
        <v>0</v>
      </c>
      <c r="I19" s="9">
        <v>727667</v>
      </c>
      <c r="J19" s="9">
        <v>0</v>
      </c>
      <c r="K19" s="9">
        <v>259751</v>
      </c>
      <c r="L19" s="9">
        <v>467916</v>
      </c>
      <c r="M19" s="9">
        <v>727667</v>
      </c>
      <c r="N19" s="7">
        <v>0.012</v>
      </c>
      <c r="O19" s="9">
        <v>32687</v>
      </c>
      <c r="P19" s="15">
        <f t="shared" si="1"/>
        <v>760354</v>
      </c>
      <c r="Q19" s="17">
        <v>68210</v>
      </c>
      <c r="R19" s="15">
        <f aca="true" t="shared" si="2" ref="R19:R25">P19+Q19</f>
        <v>828564</v>
      </c>
    </row>
    <row r="20" spans="1:18" ht="15.75">
      <c r="A20" s="27" t="s">
        <v>12</v>
      </c>
      <c r="B20" s="38" t="s">
        <v>13</v>
      </c>
      <c r="C20" s="12">
        <v>0</v>
      </c>
      <c r="D20" s="13">
        <f>100%-E20</f>
        <v>0.9071</v>
      </c>
      <c r="E20" s="13">
        <v>0.0929</v>
      </c>
      <c r="F20" s="14">
        <f t="shared" si="0"/>
        <v>1</v>
      </c>
      <c r="G20" s="7">
        <v>0.1226</v>
      </c>
      <c r="H20" s="8">
        <v>0</v>
      </c>
      <c r="I20" s="9">
        <v>12195610</v>
      </c>
      <c r="J20" s="9">
        <v>1249005</v>
      </c>
      <c r="K20" s="9">
        <v>1238969</v>
      </c>
      <c r="L20" s="9">
        <v>12205646</v>
      </c>
      <c r="M20" s="9">
        <f aca="true" t="shared" si="3" ref="M20:M25">K20+L20</f>
        <v>13444615</v>
      </c>
      <c r="N20" s="7">
        <v>0.1771</v>
      </c>
      <c r="O20" s="9">
        <v>482412</v>
      </c>
      <c r="P20" s="15">
        <f t="shared" si="1"/>
        <v>13927027</v>
      </c>
      <c r="Q20" s="17">
        <v>768724</v>
      </c>
      <c r="R20" s="15">
        <f t="shared" si="2"/>
        <v>14695751</v>
      </c>
    </row>
    <row r="21" spans="1:18" ht="30">
      <c r="A21" s="27" t="s">
        <v>14</v>
      </c>
      <c r="B21" s="39" t="s">
        <v>36</v>
      </c>
      <c r="C21" s="12">
        <v>0.3699</v>
      </c>
      <c r="D21" s="13">
        <f>100%-E21-C21</f>
        <v>0.5161</v>
      </c>
      <c r="E21" s="13">
        <v>0.114</v>
      </c>
      <c r="F21" s="14">
        <f t="shared" si="0"/>
        <v>1</v>
      </c>
      <c r="G21" s="7">
        <v>0.1154</v>
      </c>
      <c r="H21" s="9">
        <v>4386175</v>
      </c>
      <c r="I21" s="9">
        <v>6119776</v>
      </c>
      <c r="J21" s="9">
        <v>1351782</v>
      </c>
      <c r="K21" s="8">
        <v>368895</v>
      </c>
      <c r="L21" s="9">
        <v>11488838</v>
      </c>
      <c r="M21" s="9">
        <f t="shared" si="3"/>
        <v>11857733</v>
      </c>
      <c r="N21" s="7">
        <v>0.0692</v>
      </c>
      <c r="O21" s="9">
        <v>188498</v>
      </c>
      <c r="P21" s="15">
        <f t="shared" si="1"/>
        <v>12046231</v>
      </c>
      <c r="Q21" s="17">
        <v>11</v>
      </c>
      <c r="R21" s="15">
        <f t="shared" si="2"/>
        <v>12046242</v>
      </c>
    </row>
    <row r="22" spans="1:18" ht="30">
      <c r="A22" s="27" t="s">
        <v>15</v>
      </c>
      <c r="B22" s="40" t="s">
        <v>37</v>
      </c>
      <c r="C22" s="12">
        <v>0.409</v>
      </c>
      <c r="D22" s="13">
        <f>100%-E22-C22</f>
        <v>0.48070000000000007</v>
      </c>
      <c r="E22" s="13">
        <v>0.1103</v>
      </c>
      <c r="F22" s="14">
        <f t="shared" si="0"/>
        <v>1</v>
      </c>
      <c r="G22" s="7">
        <v>0.1244</v>
      </c>
      <c r="H22" s="9">
        <v>5333403</v>
      </c>
      <c r="I22" s="10">
        <v>6268379</v>
      </c>
      <c r="J22" s="9">
        <v>1438324</v>
      </c>
      <c r="K22" s="10">
        <v>655258</v>
      </c>
      <c r="L22" s="10">
        <v>12384848</v>
      </c>
      <c r="M22" s="9">
        <f t="shared" si="3"/>
        <v>13040106</v>
      </c>
      <c r="N22" s="7">
        <v>0.074</v>
      </c>
      <c r="O22" s="10">
        <v>201573</v>
      </c>
      <c r="P22" s="16">
        <f t="shared" si="1"/>
        <v>13241679</v>
      </c>
      <c r="Q22" s="18">
        <v>296344</v>
      </c>
      <c r="R22" s="16">
        <f t="shared" si="2"/>
        <v>13538023</v>
      </c>
    </row>
    <row r="23" spans="1:18" ht="27" customHeight="1">
      <c r="A23" s="27" t="s">
        <v>16</v>
      </c>
      <c r="B23" s="40" t="s">
        <v>38</v>
      </c>
      <c r="C23" s="12">
        <v>0.6119</v>
      </c>
      <c r="D23" s="13">
        <v>0.3881</v>
      </c>
      <c r="E23" s="13">
        <v>0</v>
      </c>
      <c r="F23" s="14">
        <f t="shared" si="0"/>
        <v>1</v>
      </c>
      <c r="G23" s="7">
        <v>0.1012</v>
      </c>
      <c r="H23" s="9">
        <f>4658622+1663424</f>
        <v>6322046</v>
      </c>
      <c r="I23" s="10">
        <v>4009783</v>
      </c>
      <c r="J23" s="9">
        <f>1663424-1663424</f>
        <v>0</v>
      </c>
      <c r="K23" s="10">
        <v>256695</v>
      </c>
      <c r="L23" s="10">
        <v>10075134</v>
      </c>
      <c r="M23" s="9">
        <f t="shared" si="3"/>
        <v>10331829</v>
      </c>
      <c r="N23" s="7">
        <v>0.042</v>
      </c>
      <c r="O23" s="10">
        <v>114406</v>
      </c>
      <c r="P23" s="16">
        <f t="shared" si="1"/>
        <v>10446235</v>
      </c>
      <c r="Q23" s="18">
        <v>649790</v>
      </c>
      <c r="R23" s="16">
        <f t="shared" si="2"/>
        <v>11096025</v>
      </c>
    </row>
    <row r="24" spans="1:18" ht="27" customHeight="1">
      <c r="A24" s="27" t="s">
        <v>17</v>
      </c>
      <c r="B24" s="40" t="s">
        <v>39</v>
      </c>
      <c r="C24" s="12">
        <v>0.4078</v>
      </c>
      <c r="D24" s="13">
        <f>100%-E24-C24</f>
        <v>0.4893</v>
      </c>
      <c r="E24" s="13">
        <v>0.1029</v>
      </c>
      <c r="F24" s="14">
        <f t="shared" si="0"/>
        <v>1</v>
      </c>
      <c r="G24" s="7">
        <v>0.1711</v>
      </c>
      <c r="H24" s="9">
        <v>7528507</v>
      </c>
      <c r="I24" s="10">
        <v>9033101</v>
      </c>
      <c r="J24" s="9">
        <v>1899665</v>
      </c>
      <c r="K24" s="10">
        <v>1427129</v>
      </c>
      <c r="L24" s="10">
        <v>17034144</v>
      </c>
      <c r="M24" s="9">
        <f t="shared" si="3"/>
        <v>18461273</v>
      </c>
      <c r="N24" s="7">
        <v>0.1769</v>
      </c>
      <c r="O24" s="10">
        <v>481868</v>
      </c>
      <c r="P24" s="16">
        <f t="shared" si="1"/>
        <v>18943141</v>
      </c>
      <c r="Q24" s="18">
        <v>12389</v>
      </c>
      <c r="R24" s="16">
        <f t="shared" si="2"/>
        <v>18955530</v>
      </c>
    </row>
    <row r="25" spans="1:18" ht="27.75" customHeight="1">
      <c r="A25" s="27" t="s">
        <v>18</v>
      </c>
      <c r="B25" s="40" t="s">
        <v>40</v>
      </c>
      <c r="C25" s="12">
        <v>0.4764</v>
      </c>
      <c r="D25" s="13">
        <f>100%-E25-C25</f>
        <v>0.4231</v>
      </c>
      <c r="E25" s="13">
        <v>0.1005</v>
      </c>
      <c r="F25" s="14">
        <f t="shared" si="0"/>
        <v>1</v>
      </c>
      <c r="G25" s="7">
        <v>0.1911</v>
      </c>
      <c r="H25" s="9">
        <v>9499479</v>
      </c>
      <c r="I25" s="10">
        <v>8436671</v>
      </c>
      <c r="J25" s="9">
        <v>2003983</v>
      </c>
      <c r="K25" s="10">
        <v>914855</v>
      </c>
      <c r="L25" s="10">
        <v>19025278</v>
      </c>
      <c r="M25" s="9">
        <f t="shared" si="3"/>
        <v>19940133</v>
      </c>
      <c r="N25" s="7">
        <v>0.1692</v>
      </c>
      <c r="O25" s="10">
        <v>460893</v>
      </c>
      <c r="P25" s="16">
        <f t="shared" si="1"/>
        <v>20401026</v>
      </c>
      <c r="Q25" s="18">
        <v>87002</v>
      </c>
      <c r="R25" s="16">
        <f t="shared" si="2"/>
        <v>20488028</v>
      </c>
    </row>
    <row r="26" spans="1:18" ht="15.75">
      <c r="A26" s="28"/>
      <c r="B26" s="29" t="s">
        <v>41</v>
      </c>
      <c r="C26" s="30"/>
      <c r="D26" s="31"/>
      <c r="E26" s="31"/>
      <c r="F26" s="31"/>
      <c r="G26" s="32">
        <f>SUM(G18:G25)</f>
        <v>1</v>
      </c>
      <c r="H26" s="33">
        <f>SUM(H18:H25)</f>
        <v>33069610</v>
      </c>
      <c r="I26" s="33">
        <f aca="true" t="shared" si="4" ref="I26:Q26">SUM(I18:I25)</f>
        <v>66307347</v>
      </c>
      <c r="J26" s="33">
        <f t="shared" si="4"/>
        <v>9192903</v>
      </c>
      <c r="K26" s="33">
        <f t="shared" si="4"/>
        <v>9013202</v>
      </c>
      <c r="L26" s="33">
        <f t="shared" si="4"/>
        <v>99556658</v>
      </c>
      <c r="M26" s="33">
        <f t="shared" si="4"/>
        <v>108569860</v>
      </c>
      <c r="N26" s="32">
        <f t="shared" si="4"/>
        <v>1</v>
      </c>
      <c r="O26" s="33">
        <f t="shared" si="4"/>
        <v>2723955</v>
      </c>
      <c r="P26" s="34">
        <f t="shared" si="4"/>
        <v>111293815</v>
      </c>
      <c r="Q26" s="34">
        <f t="shared" si="4"/>
        <v>2245507</v>
      </c>
      <c r="R26" s="34">
        <f>SUM(R18:R25)</f>
        <v>113539322</v>
      </c>
    </row>
    <row r="27" spans="1:18" s="11" customFormat="1" ht="28.5" customHeight="1">
      <c r="A27" s="27" t="s">
        <v>32</v>
      </c>
      <c r="B27" s="35" t="s">
        <v>19</v>
      </c>
      <c r="C27" s="48" t="s">
        <v>42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36">
        <v>43834549</v>
      </c>
      <c r="Q27" s="36">
        <v>0</v>
      </c>
      <c r="R27" s="36">
        <v>43834549</v>
      </c>
    </row>
    <row r="28" spans="1:18" ht="17.25" customHeight="1">
      <c r="A28" s="54" t="s">
        <v>47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36">
        <f>P26+P27</f>
        <v>155128364</v>
      </c>
      <c r="Q28" s="36">
        <f>Q26+Q27</f>
        <v>2245507</v>
      </c>
      <c r="R28" s="36">
        <f>R26+R27</f>
        <v>157373871</v>
      </c>
    </row>
    <row r="29" ht="6" customHeight="1"/>
    <row r="30" spans="1:18" ht="42.75" customHeight="1">
      <c r="A30" s="53" t="s">
        <v>51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</row>
  </sheetData>
  <sheetProtection/>
  <mergeCells count="27">
    <mergeCell ref="Q13:Q16"/>
    <mergeCell ref="R13:R16"/>
    <mergeCell ref="A17:R17"/>
    <mergeCell ref="A30:R30"/>
    <mergeCell ref="A28:O28"/>
    <mergeCell ref="E14:E16"/>
    <mergeCell ref="F14:F16"/>
    <mergeCell ref="K13:L13"/>
    <mergeCell ref="K14:K16"/>
    <mergeCell ref="L14:L16"/>
    <mergeCell ref="A11:P11"/>
    <mergeCell ref="N14:N16"/>
    <mergeCell ref="O14:O16"/>
    <mergeCell ref="C27:O27"/>
    <mergeCell ref="M13:M16"/>
    <mergeCell ref="N13:O13"/>
    <mergeCell ref="P13:P16"/>
    <mergeCell ref="H13:J13"/>
    <mergeCell ref="C14:C16"/>
    <mergeCell ref="D14:D16"/>
    <mergeCell ref="J14:J16"/>
    <mergeCell ref="C13:F13"/>
    <mergeCell ref="G13:G16"/>
    <mergeCell ref="A13:A16"/>
    <mergeCell ref="B13:B16"/>
    <mergeCell ref="H14:H16"/>
    <mergeCell ref="I14:I16"/>
  </mergeCells>
  <printOptions/>
  <pageMargins left="0.3937007874015748" right="0.3937007874015748" top="0.96" bottom="0.22" header="0" footer="0"/>
  <pageSetup firstPageNumber="3" useFirstPageNumber="1" fitToHeight="1" fitToWidth="1" horizontalDpi="600" verticalDpi="600" orientation="landscape" paperSize="9" scale="7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GSBP</dc:creator>
  <cp:keywords/>
  <dc:description/>
  <cp:lastModifiedBy>Pro</cp:lastModifiedBy>
  <cp:lastPrinted>2018-05-23T08:25:50Z</cp:lastPrinted>
  <dcterms:created xsi:type="dcterms:W3CDTF">2017-10-18T10:51:31Z</dcterms:created>
  <dcterms:modified xsi:type="dcterms:W3CDTF">2018-05-23T08:26:12Z</dcterms:modified>
  <cp:category/>
  <cp:version/>
  <cp:contentType/>
  <cp:contentStatus/>
</cp:coreProperties>
</file>