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605" windowWidth="14805" windowHeight="6525" tabRatio="631"/>
  </bookViews>
  <sheets>
    <sheet name="Пр №1 " sheetId="19" r:id="rId1"/>
    <sheet name="Пр№2" sheetId="20" r:id="rId2"/>
    <sheet name="Пр№3" sheetId="21" r:id="rId3"/>
  </sheets>
  <definedNames>
    <definedName name="_xlnm.Print_Titles" localSheetId="0">'Пр №1 '!$16:$16</definedName>
    <definedName name="_xlnm.Print_Titles" localSheetId="1">Пр№2!$17:$18</definedName>
    <definedName name="_xlnm.Print_Area" localSheetId="0">'Пр №1 '!$A$1:$C$92</definedName>
    <definedName name="_xlnm.Print_Area" localSheetId="1">Пр№2!$A$1:$E$246</definedName>
    <definedName name="_xlnm.Print_Area" localSheetId="2">Пр№3!$A$1:$C$20</definedName>
  </definedNames>
  <calcPr calcId="125725"/>
</workbook>
</file>

<file path=xl/calcChain.xml><?xml version="1.0" encoding="utf-8"?>
<calcChain xmlns="http://schemas.openxmlformats.org/spreadsheetml/2006/main">
  <c r="E237" i="20"/>
  <c r="E236"/>
  <c r="C19" i="21"/>
  <c r="E111" i="20"/>
  <c r="E108" s="1"/>
  <c r="C84" i="19"/>
  <c r="E223" i="20"/>
  <c r="E190"/>
  <c r="E183"/>
  <c r="E168"/>
  <c r="E144"/>
  <c r="C88" i="19"/>
  <c r="C82"/>
  <c r="C83"/>
  <c r="C85"/>
  <c r="C79" s="1"/>
  <c r="C78" s="1"/>
  <c r="E158" i="20"/>
  <c r="E157"/>
  <c r="E80"/>
  <c r="E79"/>
  <c r="E78" s="1"/>
  <c r="C61" i="19"/>
  <c r="E56" i="20"/>
  <c r="E242"/>
  <c r="E241" s="1"/>
  <c r="E240" s="1"/>
  <c r="E239" s="1"/>
  <c r="E49"/>
  <c r="E43"/>
  <c r="E38"/>
  <c r="E34"/>
  <c r="E32"/>
  <c r="E31" s="1"/>
  <c r="E23"/>
  <c r="C91" i="19"/>
  <c r="C89"/>
  <c r="E100" i="20"/>
  <c r="E99" s="1"/>
  <c r="E204"/>
  <c r="E226"/>
  <c r="E165"/>
  <c r="E156"/>
  <c r="E153" s="1"/>
  <c r="E152" s="1"/>
  <c r="E244"/>
  <c r="C73" i="19"/>
  <c r="C70"/>
  <c r="C69"/>
  <c r="C57"/>
  <c r="C53"/>
  <c r="C50"/>
  <c r="C45"/>
  <c r="C41"/>
  <c r="C36"/>
  <c r="C29"/>
  <c r="C19"/>
  <c r="C18" s="1"/>
  <c r="C17" s="1"/>
  <c r="C92" s="1"/>
  <c r="E216" i="20"/>
  <c r="E215"/>
  <c r="E222"/>
  <c r="E221"/>
  <c r="E120"/>
  <c r="E63"/>
  <c r="E62"/>
  <c r="E61" s="1"/>
  <c r="E59" s="1"/>
  <c r="E230"/>
  <c r="E233"/>
  <c r="E159"/>
  <c r="E145"/>
  <c r="E135"/>
  <c r="E133"/>
  <c r="E126"/>
  <c r="E119" s="1"/>
  <c r="E121"/>
  <c r="E95"/>
  <c r="E93"/>
  <c r="E92"/>
  <c r="E88"/>
  <c r="E85"/>
  <c r="E82"/>
  <c r="E73"/>
  <c r="E69" s="1"/>
  <c r="E66"/>
  <c r="E46"/>
  <c r="E140"/>
  <c r="E166"/>
  <c r="E175"/>
  <c r="E194"/>
  <c r="E193" s="1"/>
  <c r="C67" i="19"/>
  <c r="C66" s="1"/>
  <c r="E132" i="20"/>
  <c r="E118" l="1"/>
  <c r="E77"/>
  <c r="E58"/>
  <c r="E22"/>
  <c r="E21" s="1"/>
  <c r="E20" s="1"/>
  <c r="E19" s="1"/>
  <c r="E246" s="1"/>
</calcChain>
</file>

<file path=xl/sharedStrings.xml><?xml version="1.0" encoding="utf-8"?>
<sst xmlns="http://schemas.openxmlformats.org/spreadsheetml/2006/main" count="385" uniqueCount="350">
  <si>
    <t>Код</t>
  </si>
  <si>
    <t>Наименование групп, подгрупп, статей и подстатей доходов</t>
  </si>
  <si>
    <t xml:space="preserve">Налоговые доходы </t>
  </si>
  <si>
    <t>Единый социальный налог</t>
  </si>
  <si>
    <t>Единый социальный налог организаций, финансируемых за счет денежных сборов (взносов) граждан</t>
  </si>
  <si>
    <t xml:space="preserve">Единый социальный налог организаций, применяющих упрощенную систему налогообложения, бухгалтерского учета и отчетности </t>
  </si>
  <si>
    <t>Единый социальный налог специализированных организаций по подготовке спортсменов высокого класса</t>
  </si>
  <si>
    <t>Единый социальный налог православных религиозных организаций Тираспольско-Дубоссарской епархии</t>
  </si>
  <si>
    <t>Единый социальный налог прочих категорий налогоплательщиков</t>
  </si>
  <si>
    <t>Единый социальный налог лиц, осужденных к лишению свободы, и (или) лиц, содержащихся в лечебно-трудовых профилакториях</t>
  </si>
  <si>
    <t>Единый социальный налог, самостоятельно направленный страхователями на страховые выплаты</t>
  </si>
  <si>
    <t xml:space="preserve">Отчисления обязательных страховых взносов от выплат, начисленных в пользу граждан, подлежащих государственному пенсионному обеспечению </t>
  </si>
  <si>
    <t>Отчисления средств от налога на доходы</t>
  </si>
  <si>
    <t xml:space="preserve">Отчисления средств от налога на доходы на цели пенсионного страхования (обеспечения) </t>
  </si>
  <si>
    <t xml:space="preserve">Отчисления средств от налога на доходы на выплату гарантированных государством пособий по материнству </t>
  </si>
  <si>
    <t xml:space="preserve">Отчисления от поступлений таможенной пошлины по импортируемым товарам на гарантированные государством выплаты по материнству </t>
  </si>
  <si>
    <t xml:space="preserve">Неналоговые доходы </t>
  </si>
  <si>
    <t>Доходы, полученные от деятельности предприятий</t>
  </si>
  <si>
    <t>Доходы, полученные от поступления частичной стоимости путевок</t>
  </si>
  <si>
    <t xml:space="preserve">Доходы, полученные по регрессным искам от предприятий за выплаченные пенсии и единовременные пособия работникам, утратившим трудоспособность вследствие повреждения здоровья в результате несчастного случая или профессионального заболевания по вине предприятия, и семьям погибших на производстве </t>
  </si>
  <si>
    <t>Доходы, полученные по регрессным искам от предприятий за выплаченные пенсии по инвалидности вследствие трудового увечья или профессионального заболевания</t>
  </si>
  <si>
    <t xml:space="preserve">Доходы, полученные по регрессным искам от предприятий за выплаченные единовременные пособия работникам, утратившим работоспособность вследствие повреждения здоровья в результате несчастного случая или профессионального заболевания по вине предприятия, и семьям погибших на производстве </t>
  </si>
  <si>
    <t>Добровольные страховые взносы физических лиц для обеспечения граждан в случае наступления пенсионного возраста или утраты трудоспособности</t>
  </si>
  <si>
    <t xml:space="preserve">Целевые средства республиканского бюджета  </t>
  </si>
  <si>
    <t>Целевые средства республиканского бюджета для выплаты компенсаций за лиц, погибших в результате боевых действий по защите ПМР, не являющихся гражданами Приднестровской Молдавской Республики</t>
  </si>
  <si>
    <t>Целевые средства республиканского бюджета для выплаты пособий по беременности и родам, единовременных пособий женщинам, вставшим на учет в медицинских учреждениях в ранние сроки беременности, ежемесячных пособий на детей</t>
  </si>
  <si>
    <t>Целевые средства республиканского бюджета для выплаты компенсаций многодетным семьям на ребенка-первоклассника</t>
  </si>
  <si>
    <t>Целевые средства республиканского бюджета для выплаты пособий и компенсаций гражданам, пострадавшим вследствие Чернобыльской катастрофы и иных радиационных или техногенных катастроф</t>
  </si>
  <si>
    <t xml:space="preserve">Целевые средства республиканского бюджета для выплаты возмещения вреда по трудовому увечью </t>
  </si>
  <si>
    <t>Целевые средства республиканского бюджета для выплаты пособий и компенсаций гражданам при возникновении поствакцинальных осложнений</t>
  </si>
  <si>
    <t>Целевые средства республиканского бюджета для выплаты компенсаций транспортных расходов инвалидам</t>
  </si>
  <si>
    <t>Отчисления средств от платы за патент на цели страхования от безработицы</t>
  </si>
  <si>
    <t>Дотации, субвенции, целевые средства республиканского бюджета и безвозмездные поступления</t>
  </si>
  <si>
    <t>Доходы от реализации трудовых книжек</t>
  </si>
  <si>
    <t>Доходы от отозванных невыплаченных сумм пенсий и возврата переплат пенсий, пособий и ежемесячной дополнительной помощи прошлых лет</t>
  </si>
  <si>
    <t>Доходы от возврата переплат пенсий и пособий прошлых лет</t>
  </si>
  <si>
    <t>Доходы бюджета Единого государственного фонда социального страхования Приднестровской Молдавской Республики на 2018 год</t>
  </si>
  <si>
    <t>Расходы бюджета Единого государственного фонда социального страхования Приднестровской Молдавской Республики на 2018 год</t>
  </si>
  <si>
    <t>Функц.</t>
  </si>
  <si>
    <t xml:space="preserve"> Группа расходов, подгруппа расходов, предметная статья, подстатья, элемент расходов</t>
  </si>
  <si>
    <t>раз дел</t>
  </si>
  <si>
    <t>под раз дел</t>
  </si>
  <si>
    <t>0100</t>
  </si>
  <si>
    <t>Содержание органов управления фонда</t>
  </si>
  <si>
    <t>0101</t>
  </si>
  <si>
    <t>Функционирование исполнительной дирекции Единого государственного фонда социального страхования Приднестровской Молдавской Республики</t>
  </si>
  <si>
    <t>Текущие расходы</t>
  </si>
  <si>
    <t>Закупки товаров и оплата услуг</t>
  </si>
  <si>
    <t xml:space="preserve">Оплата труда </t>
  </si>
  <si>
    <t xml:space="preserve">должностной оклад (тарифная ставка) </t>
  </si>
  <si>
    <t xml:space="preserve">надбавки к должностному окладу </t>
  </si>
  <si>
    <t xml:space="preserve">дополнительная оплата к должностному окладу </t>
  </si>
  <si>
    <t>материальная помощь</t>
  </si>
  <si>
    <t>премирование</t>
  </si>
  <si>
    <t>прочие денежные выплаты</t>
  </si>
  <si>
    <t xml:space="preserve">Начисления на оплату труда (страховые взносы на государственное  социальное страхование граждан) </t>
  </si>
  <si>
    <t xml:space="preserve">Приобретение предметов снабжения и расходных материалов </t>
  </si>
  <si>
    <t>расходы на содержание автотранспорта</t>
  </si>
  <si>
    <t xml:space="preserve">прочие расходные материалы и предметы снабжения </t>
  </si>
  <si>
    <t xml:space="preserve">Командировки и служебные разъезды </t>
  </si>
  <si>
    <t>командировки внутри Приднестровской Молдавской Республики</t>
  </si>
  <si>
    <t>110420</t>
  </si>
  <si>
    <t>командировки за пределы Приднестровской Молдавской Республики</t>
  </si>
  <si>
    <t>Оплата услуг связи</t>
  </si>
  <si>
    <t xml:space="preserve">Оплата коммунальных услуг </t>
  </si>
  <si>
    <t>оплата содержания помещений</t>
  </si>
  <si>
    <t>оплата отопления помещений</t>
  </si>
  <si>
    <t>оплата освещения помещений</t>
  </si>
  <si>
    <t>оплата водоснабжения помещений</t>
  </si>
  <si>
    <t>оплата вывоза мусора</t>
  </si>
  <si>
    <t>оплата аренды помещений</t>
  </si>
  <si>
    <t>оплата газа</t>
  </si>
  <si>
    <t xml:space="preserve">Прочие текущие расходы на закупки товаров и оплату услуг </t>
  </si>
  <si>
    <t xml:space="preserve">оплата текущего ремонта оборудования и инвентаря </t>
  </si>
  <si>
    <t xml:space="preserve">оплата текущего ремонта зданий и помещений </t>
  </si>
  <si>
    <t>книги и периодические издания</t>
  </si>
  <si>
    <t>111043</t>
  </si>
  <si>
    <t>государственная и местная символика и государственные знаки отличия</t>
  </si>
  <si>
    <t>переподготовка кадров</t>
  </si>
  <si>
    <t>издательские услуги</t>
  </si>
  <si>
    <t>представительские расходы</t>
  </si>
  <si>
    <t>вневедомственная охрана</t>
  </si>
  <si>
    <t>111051</t>
  </si>
  <si>
    <t>информационно-вычислительные работы</t>
  </si>
  <si>
    <t>товары и услуги, не отнесенные к другим подстатьям</t>
  </si>
  <si>
    <t>Денежные компенсации</t>
  </si>
  <si>
    <t>Расходы по осуществлению основных функций бюджета на  страхование от безработицы</t>
  </si>
  <si>
    <t>Программа активной политики занятости</t>
  </si>
  <si>
    <t>профессиональное обучение</t>
  </si>
  <si>
    <t>государственные программы занятости</t>
  </si>
  <si>
    <t>организация временной занятости молодежи "Молодежная практика", "Стажер"</t>
  </si>
  <si>
    <t>другие государственные программы занятости</t>
  </si>
  <si>
    <t>организация общественных работ</t>
  </si>
  <si>
    <t xml:space="preserve">организация занятости несовершеннолетней молодежи </t>
  </si>
  <si>
    <t xml:space="preserve">рекламная и информационная деятельность </t>
  </si>
  <si>
    <t>рекламная деятельность</t>
  </si>
  <si>
    <t>информационная деятельность</t>
  </si>
  <si>
    <t>Программа материальной поддержки безработных</t>
  </si>
  <si>
    <t>выплаты пособий по безработице</t>
  </si>
  <si>
    <t>выплаты пособий по временной нетрудоспособности</t>
  </si>
  <si>
    <t xml:space="preserve">расходы, связанные с обслуживанием безработных </t>
  </si>
  <si>
    <t>оплата медосмотра при направлении на обучение и работу</t>
  </si>
  <si>
    <t>140800</t>
  </si>
  <si>
    <t>Прочие расходы</t>
  </si>
  <si>
    <t>Приобретение трудовых книжек</t>
  </si>
  <si>
    <t xml:space="preserve">Расходы по осуществлению основных функций бюджета по государственному социальному страхованию, по выплате государственных пособий по материнству и иных выплат </t>
  </si>
  <si>
    <t>Расходы по осуществлению основных функций бюджета по государственному социальному страхованию</t>
  </si>
  <si>
    <t>Выплата пособий по обязательному социальному страхованию работающим гражданам</t>
  </si>
  <si>
    <t>Сумма зачтенных самостоятельно произведенных расходов  по государственному социальному страхованию</t>
  </si>
  <si>
    <t>Возмещение затрат по выплате пособий по государственному социальному страхованию</t>
  </si>
  <si>
    <t xml:space="preserve">Санаторно-курортное лечение и оздоровление работников и членов их семей </t>
  </si>
  <si>
    <t xml:space="preserve">санаторно-курортное лечение и оздоровление </t>
  </si>
  <si>
    <t>детское оздоровление</t>
  </si>
  <si>
    <t>Реабилитация в учреждениях здравоохранения</t>
  </si>
  <si>
    <t>частичное возмещение стоимости операций</t>
  </si>
  <si>
    <t xml:space="preserve">реабилитация  в лечебно-профилактических учреждениях </t>
  </si>
  <si>
    <t xml:space="preserve">Содержание и развитие физкультурно-оздоровительных и спортивных учреждений, детско-юношеских спортивных школ </t>
  </si>
  <si>
    <t xml:space="preserve">содержание физкультурно-оздоровительных клубов, детских спортивных школ ФПП </t>
  </si>
  <si>
    <t xml:space="preserve">Выплата единовременных пособий работникам, утратившим трудоспособность вследствие повреждения здоровья в результате несчастного случая или профессионального заболевания по вине организации, и семьям погибших на производстве </t>
  </si>
  <si>
    <t>Изготовление бланочной продукции</t>
  </si>
  <si>
    <t>изготовление бланков листков нетрудоспособности</t>
  </si>
  <si>
    <t>Выплата гарантированных государством пособий по материнству</t>
  </si>
  <si>
    <t>Выплата единовременных пособий при рождении (усыновлении) ребенка отдельным  категориям граждан</t>
  </si>
  <si>
    <t>Выплата дополнительных единовременных пособий при рождении (усыновлении) ребенка отдельным  категориям граждан</t>
  </si>
  <si>
    <t>Выплата ежемесячных пособий по уходу за ребенком до достижения им возраста полутора лет отдельным категориям граждан</t>
  </si>
  <si>
    <t>Выплата пособий, компенсаций, возмещений вреда и иных выплат, возмещаемых республиканским бюджетом</t>
  </si>
  <si>
    <t>Выплата пособий по беременности и родам, на детей малообеспеченных семей</t>
  </si>
  <si>
    <t>выплата пособий по беременности и родам</t>
  </si>
  <si>
    <t>выплата единовременных пособий женщинам, вставшим на учет в ранние сроки беременности</t>
  </si>
  <si>
    <t>выплата ежемесячных пособий на детей малообеспеченных семей</t>
  </si>
  <si>
    <t>Выплата возмещения вреда по трудовому увечью</t>
  </si>
  <si>
    <t>Выплата компенсаций многодетным семьям на ребенка-первоклассника</t>
  </si>
  <si>
    <t>Выплата пособий и компенсаций гражданам при возникновении поствакцинальных осложнений</t>
  </si>
  <si>
    <t>Выплата компенсаций инвалидам на транспортные расходы</t>
  </si>
  <si>
    <t>Выплата пособий, компенсаций, возмещения вреда гражданам, пострадавшим вследствие Чернобыльской  катастрофы и иных радиационных или техногенных катастроф</t>
  </si>
  <si>
    <t>выплата ежемесячных пособий на ребенка</t>
  </si>
  <si>
    <t xml:space="preserve">выплата ежемесячных пособий на каждого ребенка, ставшего инвалидом или находящегося на диспансерном учете по заболеванию вследствие аварии на Чернобыльской  АЭС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</si>
  <si>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выплата ежемесячных возмещений вреда здоровью инвалидам (I,II,III групп и без установления инвалидности)</t>
  </si>
  <si>
    <t>выплата ежемесячных возмещений вреда по случаю потери кормильца  (детям, супругу, родителям)</t>
  </si>
  <si>
    <t>выплата ежемесячных компенсаций по случаю потери кормильца (детям, супругу, родителям)</t>
  </si>
  <si>
    <t>выплата прочих ежемесячных пособий, компенсаций и возмещений</t>
  </si>
  <si>
    <t xml:space="preserve">выплата ежегодных компенсаций на оздоровление </t>
  </si>
  <si>
    <t>выплата прочих разовых компенсаций</t>
  </si>
  <si>
    <t>153800</t>
  </si>
  <si>
    <t>Выплата иных пособий и компенсаций</t>
  </si>
  <si>
    <t xml:space="preserve">Расходы по осуществлению основных функций бюджета по пенсионному обеспечению (страхованию) </t>
  </si>
  <si>
    <t>Выплата получателям трудовых пенсий за счет средств Фонда</t>
  </si>
  <si>
    <t>Выплата получателям трудовых пенсий по возрасту</t>
  </si>
  <si>
    <t>Выплата получателям трудовых пенсий по инвалидности</t>
  </si>
  <si>
    <t>выплата получателям трудовых пенсий по инвалидности вследствие общего заболевания</t>
  </si>
  <si>
    <t>выплата получателям трудовых пенсий по инвалидности вследствие трудового увечья или профессионального заболевания</t>
  </si>
  <si>
    <t>Выплата получателям трудовых пенсий по случаю потери кормильца</t>
  </si>
  <si>
    <t>Выплата получателям трудовых пенсий за выслугу лет</t>
  </si>
  <si>
    <t xml:space="preserve">выплата трудовых пенсий инвалидам вследствие ранения, контузии, увечья, полученных при исполнении обязанностей военной службы, либо заболевания, связанного исполнением этих обязанностей </t>
  </si>
  <si>
    <t>выплата трудовых пенсий участникам Великой Отечественной войны, ставшим инвалидами, независимо от причины инвалидности</t>
  </si>
  <si>
    <t>выплата трудовых пенсий вдовам погибших в период Великой Отечественной войны и вдовам умерших инвалидов Великой Отечественной войны</t>
  </si>
  <si>
    <t>160155</t>
  </si>
  <si>
    <t>160156</t>
  </si>
  <si>
    <t>Выплата получателям трудовых и социальных пенсий за счет средств республиканского бюджета</t>
  </si>
  <si>
    <t>Выплата получателям трудовых пенсий по возрасту, выплачиваемых за счет средств республиканского бюджета</t>
  </si>
  <si>
    <t>выплата получателям трудовых пенсий по возрасту, гражданам, пострадавшим вследствие Чернобыльской катастрофы или иных радиационных и техногенных катастроф</t>
  </si>
  <si>
    <t>Выплата получателям трудовых пенсий по инвалидности, назначенных на условиях, предусмотренных для военнослужащих</t>
  </si>
  <si>
    <t>выплата получателям трудовых пенсий по инвалидности вследствие военной травмы, связанной с исполнением обязанностей военнослужащих</t>
  </si>
  <si>
    <t>выплата получателям трудовых пенсий по инвалидности вследствие военной травмы, полученной в результате боевых действий при защите Приднестровской Молдавской Республики</t>
  </si>
  <si>
    <t>выплата получателям трудовых пенсий по инвалидности вследствие военной травмы, не связанной с исполнением обязанностей военнослужащих</t>
  </si>
  <si>
    <t>выплата получателям трудовых пенсий по инвалидности вследствие аварии на Чернобыльской атомной электростанции</t>
  </si>
  <si>
    <t>Выплата получателям трудовых пенсий по случаю потери кормильца,  назначенных на условиях, предусмотренных для военнослужащих</t>
  </si>
  <si>
    <t>выплата получателям трудовых пенсий по случаю потери кормильца, членам семей военнослужащих</t>
  </si>
  <si>
    <t>выплата получателям трудовых пенсий по случаю потери кормильца, членам семей погибших либо умерших вследствие военной травмы или заболевания, полученных в период боевых действий при защите Приднестровской Молдавской Республики</t>
  </si>
  <si>
    <t>выплата получателям трудовых пенсий по случаю потери кормильца, членам семей погибших либо умерших вследствие военной травмы или заболевания, полученных при выполнении интернационального долга в Республике Афганистан</t>
  </si>
  <si>
    <t>выплата получателям трудовых пенсий по случаю потери кормильца, членам семей погибших либо умерших вследствие военной травмы или заболевания, полученных в период боевых действий в годы Великой Отечественной войны</t>
  </si>
  <si>
    <t>Выплата получателям социальных пенсий</t>
  </si>
  <si>
    <t>выплата получателям социальных пенсий по возрасту</t>
  </si>
  <si>
    <t>выплата получателям социальных пенсий инвалидам вследствие  общего заболевания</t>
  </si>
  <si>
    <t>выплата получателям социальных пенсий инвалидам вследствие заболевания с детства</t>
  </si>
  <si>
    <t>выплата получателям социальных пенсий детям-инвалидам в возрасте до 18 (восемнадцати) лет</t>
  </si>
  <si>
    <t>выплата получателям социальных пенсий детям в случае потери кормильца</t>
  </si>
  <si>
    <t xml:space="preserve">Выплата вторых и дополнительных пенсий, надбавок и повышений к пенсиям за счет средств республиканского бюджета </t>
  </si>
  <si>
    <t>выплата вторых пенсий инвалидам вследствие ранения, контузии, увечья, полученных при исполнении обязанностей военной службы либо заболевания, связанного с исполнением этих обязанностей</t>
  </si>
  <si>
    <t>выплата вторых пенсий участникам Великой Отечественной войны, ставшими инвалидами независимо от причины инвалидности</t>
  </si>
  <si>
    <t>выплата вторых пенсий вдовам погибших в период Великой Отечественной войны  и вдовам умерших инвалидов Великой Отечественной войны</t>
  </si>
  <si>
    <t>160315</t>
  </si>
  <si>
    <t>160316</t>
  </si>
  <si>
    <t>Выплата дополнительных пенсий</t>
  </si>
  <si>
    <t xml:space="preserve">выплата дополнительных пенсий инвалидам вследствие военной травмы, полученной в результате боевых действий в войнах, вооруженных конфликтах и иных боевых операциях по защите СССР и вооруженных конфликтах на территории других государств </t>
  </si>
  <si>
    <t xml:space="preserve">выплата дополнительных пенсий инвалидам вследствие военной травмы, полученной в результате боевых действий по защите Приднестровской Молдавской  Республики </t>
  </si>
  <si>
    <t>выплата дополнительных пенсий за погибших либо умерших вследствие военной травмы или заболевания, полученных в результате участия в боевых действиях по защите Приднестровской Молдавской Республики</t>
  </si>
  <si>
    <t>выплата дополнительных пенсий за погибших либо умерших вследствие военной травмы или заболевания, полученных в результате участия в боевых действиях по защите Приднестровской Молдавской Республики, посмертно награжденных Орденом Республики</t>
  </si>
  <si>
    <t xml:space="preserve">Выплата дополнительных пенсий по указам Президента Приднестровской Молдавской Республики </t>
  </si>
  <si>
    <t>Выплата надбавок к пенсиям</t>
  </si>
  <si>
    <t>выплата надбавок неработающим получателям пенсий, имеющим на своем иждивении нетрудоспособных членов семьи</t>
  </si>
  <si>
    <t xml:space="preserve">выплата надбавок на уход пенсионерам, достигшим 75-летнего возраста </t>
  </si>
  <si>
    <t>выплата надбавок на уход пенсионерам, достигшим 100-летнего возраста</t>
  </si>
  <si>
    <t>выплата надбавок на уход инвалидам I группы</t>
  </si>
  <si>
    <t>выплата надбавок на уход одиноким инвалидам II группы, временно нуждающимся в посторонней помощи по заключению лечебного учреждения</t>
  </si>
  <si>
    <t>выплата надбавок на уход детям-инвалидам до 18 (восемнадцати)  лет, временно нуждающимся в посторонней помощи по заключению лечебного учреждения</t>
  </si>
  <si>
    <t>выплата надбавок участникам ликвидации последствий Чернобыльской катастрофы или иных радиационных и техногенных  катастроф</t>
  </si>
  <si>
    <t>160349</t>
  </si>
  <si>
    <t>выплата надбавок на уход детям-инвалидам до 18 (восемнадцати)  лет</t>
  </si>
  <si>
    <t>Выплата повышений к пенсиям</t>
  </si>
  <si>
    <t>выплата повышений к пенсиям участникам боевых действий в период Великой Отечественной войны и лицам вольнонаемного состава</t>
  </si>
  <si>
    <t>выплата повышений к пенсиям участникам боевых действий по защите Приднестровской Молдавской Республики</t>
  </si>
  <si>
    <t>выплата повышений участникам боевых действий в других войнах, вооруженных конфликтах, иных боевых операциях по защите СССР, в том числе в локальных войнах и вооруженных конфликтах на территории других государств</t>
  </si>
  <si>
    <t>выплата повышений к пенсиям бывшим узникам концлагерей, гетто и других мест принудительного содержания, созданных фашистами и их союзниками в период Второй мировой войны</t>
  </si>
  <si>
    <t>выплата повышений к пенсиям гражданам, не менее 4 (четырех) месяцев находившимся на военной службе в период с 22 июня 1941 года по 3 сентября 1945 года</t>
  </si>
  <si>
    <t>выплата повышений к пенсиям гражданам, проработавшим не менее 6 (шести) месяцев в годы Великой Отечественной войны, с 22 июня 1941 года по 9 мая 1945 года</t>
  </si>
  <si>
    <t>выплата повышений к пенсиям гражданам, награжденным орденами и медалями СССР или Приднестровской Молдавской Республики за самоотверженный труд и безупречную воинскую службу в тылу врага в годы Великой Отечественной войны</t>
  </si>
  <si>
    <t>выплата повышений к пенсиям инвалидам с детства вследствие ранения, контузии, увечья, связанных с боевыми действиями в период Великой Отечественной войны или боевыми действиями в Приднестровской Молдавской Республике</t>
  </si>
  <si>
    <t>выплата повышений к пенсиям гражданам, необоснованно репрессированным по политическим мотивам и впоследствии реабилитированным</t>
  </si>
  <si>
    <t>выплата повышений к пенсиям вдовам и родителям лиц, погибших либо умерших вследствие военной травмы или заболевания, полученных в результате участия в боевых действиях по защите СССР или на территории Республики Афганистан</t>
  </si>
  <si>
    <t>выплата повышений к пенсиям гражданам, родившимся по 31 декабря 1931 года</t>
  </si>
  <si>
    <t>выплата повышений к пенсиям гражданам, являвшимся депутатами районных, городских Советов народных депутатов 4 (четырех) и более созывов</t>
  </si>
  <si>
    <t>выплата повышений к пенсиям лицам, имеющим ученую степень доктора наук, утвержденную в порядке, предусмотренном законодательством Приднестровской Молдавской Республики</t>
  </si>
  <si>
    <t>выплата повышений к социальной пенсии инвалидам с детства и детям-инвалидам до 18 (восемнадцати) лет в случае потери одного или обоих родителей</t>
  </si>
  <si>
    <t>160379</t>
  </si>
  <si>
    <t>выплата повышений к пенсиям родителям, в том числе одиноким родителям, чьи несовершеннолетние дети погибли в результате боевых действий в ПМР в 1992 году</t>
  </si>
  <si>
    <t>Выплата дополнительного материального обеспечения гражданам, награжденным орденами и медалями за выдающиеся достижения и особые заслуги, и ежемесячных персональных выплат близким родственникам граждан, награжденных посмертно орденами и медалями Приднестровской Молдавской Республики, за счет средств республиканского бюджета</t>
  </si>
  <si>
    <t>Выплата дополнительного материального обеспечения гражданам, награжденным орденами и медалями за выдающиеся достижения и особые заслуги</t>
  </si>
  <si>
    <t>выплата дополнительного материального обеспечения  Героям Социалистического Труда</t>
  </si>
  <si>
    <t>выплата дополнительного материального обеспечения гражданам, награжденным орденом Трудовой Славы трех степеней</t>
  </si>
  <si>
    <t>выплата дополнительного материального обеспечения гражданам, награжденным Орденом Республики</t>
  </si>
  <si>
    <t>выплата дополнительного материального обеспечения  гражданам, награжденным Орденом Ленина</t>
  </si>
  <si>
    <t>выплата дополнительного материального обеспечения  гражданам, награжденным Орденом Почета Приднестровской Молдавской Республики</t>
  </si>
  <si>
    <t xml:space="preserve">выплата дополнительного материального обеспечения  гражданам, награжденным орденом Славы  II и III степени </t>
  </si>
  <si>
    <t xml:space="preserve">выплата дополнительного материального обеспечения  гражданам, награжденным орденом Трудовой Славы II и III степени </t>
  </si>
  <si>
    <t xml:space="preserve">выплата дополнительного материального обеспечения  гражданам, награжденным орденом Красного Знамени </t>
  </si>
  <si>
    <t xml:space="preserve">выплата дополнительного материального обеспечения  гражданам, награжденным орденом Трудового Красного Знамени </t>
  </si>
  <si>
    <t xml:space="preserve">выплата дополнительного материального обеспечения  гражданам, награжденным орденом Красной Звезды </t>
  </si>
  <si>
    <t xml:space="preserve">выплата дополнительного материального обеспечения  гражданам, награжденным орденом Октябрьской Революции </t>
  </si>
  <si>
    <t>выплата дополнительного материального обеспечения  гражданам, награжденным орденом Дружбы Народов</t>
  </si>
  <si>
    <t>выплата дополнительного материального обеспечения  гражданам, награжденным орденом Отечественной войны I и II степеней</t>
  </si>
  <si>
    <t xml:space="preserve">выплата дополнительного материального обеспечения лауреатам Государственной премии Приднестровской Молдавской Республики </t>
  </si>
  <si>
    <t>выплата дополнительного материального обеспечения лауреатам государственных премий СССР, МССР</t>
  </si>
  <si>
    <t>Выплата ежемесячных персональных выплат близким родственникам граждан, награжденных посмертно орденами и медалями Приднестровской Молдавской Республики</t>
  </si>
  <si>
    <t>выплата ежемесячных персональных выплат близким родственникам граждан, награжденных посмертно Орденом Республики</t>
  </si>
  <si>
    <t>выплата ежемесячных персональных выплат близким родственникам граждан, награжденных посмертно Орденом Почета ПМР</t>
  </si>
  <si>
    <t xml:space="preserve">выплата прочих ежемесячных персональных выплат близким родственникам граждан, погибших или умерших в результате боевых действий по защите Приднестровской Молдавской Республики </t>
  </si>
  <si>
    <t>Выплата пособий на погребение</t>
  </si>
  <si>
    <t xml:space="preserve">выплата пособий на погребение получателей трудовых пенсий, назначенных на общих основаниях </t>
  </si>
  <si>
    <t>выплата пособий на погребение получателей пенсий из республиканского бюджета</t>
  </si>
  <si>
    <t>выплата пособий на погребение получателей трудовых пенсий, назначенных на основаниях, установленных для военнослужащих</t>
  </si>
  <si>
    <t>выплата пособий на погребение получателей социальных пенсий</t>
  </si>
  <si>
    <t xml:space="preserve">Выплата ежемесячной и единовременной финансовой помощи  </t>
  </si>
  <si>
    <t>выплата ежемесячной дополнительной помощи к пенсии</t>
  </si>
  <si>
    <t>160630</t>
  </si>
  <si>
    <t>выплата прочих компенсаций и доплат</t>
  </si>
  <si>
    <t>Расходы по выплате за погибших в результате боевых действий по защите Приднестровской Молдавской Республики лиц, не являющихся гражданами Приднестровской Молдавской Республики</t>
  </si>
  <si>
    <t>выплата компенсаций близким родственникам, проживающим за пределами  ПМР, за лиц, погибших в результате боевых действий по защите Приднестровской Молдавской Республики</t>
  </si>
  <si>
    <t xml:space="preserve">оплата почтовых услуг за перевод и доставку компенсаций и ежемесячных персональных выплат </t>
  </si>
  <si>
    <t xml:space="preserve">Расходы по доставке пенсий </t>
  </si>
  <si>
    <t>расходы по доставке трудовых пенсий, назначенных на общих основаниях</t>
  </si>
  <si>
    <t>расходы по доставке трудовых пенсий, назначенных на основаниях для военнослужащих, социальных пенсий, доплат и прочих выплат пенсионерам за счет республиканского бюджета</t>
  </si>
  <si>
    <t>200000</t>
  </si>
  <si>
    <t>Капитальные вложения</t>
  </si>
  <si>
    <t xml:space="preserve">240000 </t>
  </si>
  <si>
    <t>Капитальные вложения в основные фонды</t>
  </si>
  <si>
    <t>приобретение оборудования и предметов длительного пользования, относящихся к основным фондам</t>
  </si>
  <si>
    <t>приобретение непроизводственного оборудования и предметов длительного пользования для государственных учреждений</t>
  </si>
  <si>
    <t xml:space="preserve">Расходы на ремонт зданий ЕГФСС </t>
  </si>
  <si>
    <t>800000</t>
  </si>
  <si>
    <t>Итого расходов</t>
  </si>
  <si>
    <t>Приднестровской Молдавской Республики</t>
  </si>
  <si>
    <t>Единый социальный налог, зачисленный в Фонд на цели пенсионного страхования (обеспечения)</t>
  </si>
  <si>
    <t>Единый социальный налог республиканских обществ глухих, слепых и учрежденных ими учебно-производственных предприятий, общественных организаций инвалидов и учрежденных ими организаций</t>
  </si>
  <si>
    <t>Единый социальный налог общественных организаций ветеранов войны, труда и вооруженных сил в части выплат в пользу участников боевых действий и вооруженных конфликтов</t>
  </si>
  <si>
    <t>Единый социальный налог частных нотариусов и адвокатов</t>
  </si>
  <si>
    <t>Единый социальный налог, зачисленный в Фонд на цели социального страхования работающих граждан</t>
  </si>
  <si>
    <t>Единый социальный налог, зачисленный в Фонд на цели страхования от безработицы</t>
  </si>
  <si>
    <t>Отчисления средств от фиксированного сельскохозяйственного налога на цели пенсионного страхования (обеспечения)</t>
  </si>
  <si>
    <t>Отчисления средств от фиксированного сельскохозяйственного налога на цели социального страхования работающих граждан</t>
  </si>
  <si>
    <t>Отчисления средств от фиксированного сельскохозяйственного налога на цели страхования от безработицы</t>
  </si>
  <si>
    <t>Отчисления обязательных страховых взносов</t>
  </si>
  <si>
    <t>Отчисления обязательных страховых взносов, установленных для частных нотариусов и адвокатов на цели пенсионного страхования (обеспечения)</t>
  </si>
  <si>
    <t>Отчисления обязательных страховых взносов, установленных для частных нотариусов и адвокатов на выплату гарантированных государством пособий по материнству</t>
  </si>
  <si>
    <t>Отчисления обязательных страховых взносов, установленных для частных натариусов</t>
  </si>
  <si>
    <t>Штрафы по взносам в Фонд на цели пенсионного страхования (обеспечения)</t>
  </si>
  <si>
    <t>Штрафы по взносам в Фонд на цели социального страхования работающих граждан</t>
  </si>
  <si>
    <t>Штрафы по взносам в Фонд на цели страхования от безработицы</t>
  </si>
  <si>
    <t xml:space="preserve">Отчисления средств от платы за патент </t>
  </si>
  <si>
    <t>Отчисления средств от платы за патент на цели пенсионного страхования (обеспечения)</t>
  </si>
  <si>
    <t xml:space="preserve">Отчисления средств от платы за патент на выплату гарантированных государством пособий по материнству  </t>
  </si>
  <si>
    <t>Прочие налоговые поступления в Фонд</t>
  </si>
  <si>
    <t>Прочие налоговые поступления в Фонд на цели пенсионного страхования (обеспечения)</t>
  </si>
  <si>
    <t>Прочие налоговые поступления в Фонд на цели социального страхования работающих граждан</t>
  </si>
  <si>
    <t>Прочие налоговые поступления в Фонд на цели страхования от безработицы</t>
  </si>
  <si>
    <t>Доходы от возврата переплат ежемесячной дополнительной помощи  прошлых лет</t>
  </si>
  <si>
    <t>Прочие неналоговые доходы внебюджетных фондов</t>
  </si>
  <si>
    <t>Целевые средства республиканского бюджета  для  выплаты трудовых пенсий некоторым категориям получателей, социальных пенсий, дополнительных и вторых пенсий, надбавок и повышений к пенсиям, дополнительного материального обеспечения и прочих выплат получателям пенсий</t>
  </si>
  <si>
    <t>Целевые средства республиканского бюджета для выплаты прочих ежемесячных и единовременных выплат</t>
  </si>
  <si>
    <t>Поступление средств ежемесячной гуманитарной помощи Российской Федерации</t>
  </si>
  <si>
    <t>Поступление средств на выплату ежемесячной гуманитарной помощи Российской Федерации в бюджет Единого государственного фонда социального страхования</t>
  </si>
  <si>
    <t>Доходы, полученные от возврата переплат ежемесячной гуманитарной помощи Российской федерации прошлых лет</t>
  </si>
  <si>
    <t>Источники финансирования дефицита бюджета Единого государственного фонда социального страхования Приднестровской Молдавской Республики на 2018 год</t>
  </si>
  <si>
    <t>Наименование разделов и подразделов</t>
  </si>
  <si>
    <t>0500</t>
  </si>
  <si>
    <t>Прочие источники</t>
  </si>
  <si>
    <t>Итого</t>
  </si>
  <si>
    <t>300000</t>
  </si>
  <si>
    <t>Предоставление и возврат займов за счет бюджета</t>
  </si>
  <si>
    <t>310300</t>
  </si>
  <si>
    <t>возврат прочих займов</t>
  </si>
  <si>
    <t>Всего доходов</t>
  </si>
  <si>
    <t>160640</t>
  </si>
  <si>
    <t>единовременные выплаты отдельным категориям получателей к знаменательным датам</t>
  </si>
  <si>
    <t>выплата трудовых пенсий:- вдовам, не вступившим в новый брак, и родителям защитников Приднестровской Молдавской Республики, погибших либо умерших вследствие военной травмы или заболевания, полученных в перид боевых действий при защите Приднестровской Молдавской Республики;                                                                                                   - вдовам, не вступившим в новый брак, и родителям умерших инвалидов вследствие военной травмы или заболевания, полученных в период боевых действий при защите Приднестровской Молдавской Республики, независимо от причины смерти</t>
  </si>
  <si>
    <t>выплата трудовых пенсий:- вдовам, не вступившим в новый брак, и родителям участников боевых действий, погибших либо умерших вследствие военной травмы или заболевания, полученных в период боевых действий на территории других государств, перечень которых установлен действующим законодательством Приднестровской Молдавской Республики;                                                                                                                        -вдовам, не вступившим в новый брак, и родителям умерших инвалидов вследствие военной травмы или заболевания, полученных в период боевых действий на территории других государств, перечень которых установлен действуюющим законодательством Приднестровской Молдавской Республики, независимо от причины смерти</t>
  </si>
  <si>
    <t>выплата вторых пенсий: - вдовам, не вступившим в новый брак, и родителям защитников Приднестровской Молдавской Республики, погибших либо умерших вследствие военной травмы или заболевания, полученных в период боевых действий при защите Приднестровской Молдавской Республики;                                                                                                                                                                                                                                           -вдовам, не вступившим в новый брак, и родителям умерших инвалидов вследствие военной травмы или заболевания, полученных в период боевых действий при защите Приднестровской Молдавской Республики, независимо от причины смерти</t>
  </si>
  <si>
    <t>выплата вторых пенсий: - вдовам, не вступившим в новый брак, и родителям участников боевых действий, погибших либо умерших вследствие военной трвмы или заболевания, полученных в период боевых действий на территории других государств, перечень которых установлен действующим законодательством Приднестровской Молдавской Республики;                                                                                                             -вдовам, не вступившим в новый брак, и родителям умерших инвалидов вследствие военной травмы или заболевания, полученных в период боевых действий на территории других государств, перечень которых установлен действующим законодательством Приднестровской Молдавской Республики, независимо от причины смерти</t>
  </si>
  <si>
    <t>160900</t>
  </si>
  <si>
    <t>Расходы по выплате гуманитарной помощи Российской Федерации</t>
  </si>
  <si>
    <t>160910</t>
  </si>
  <si>
    <t>Выплата ежемесячной гуманитарной помощи Российской Федерации пенсионерам Приднестровской Молдавской Республики</t>
  </si>
  <si>
    <t>160920</t>
  </si>
  <si>
    <t>Возврат возвращённых излишне полученных сумм гуманитарной помощи Российской Федерации прошлых лет</t>
  </si>
  <si>
    <t xml:space="preserve">страхования Приднестровской Молдавской Республики  </t>
  </si>
  <si>
    <t>Сумма, руб.</t>
  </si>
  <si>
    <t xml:space="preserve"> Приложение № 2</t>
  </si>
  <si>
    <t xml:space="preserve"> Приложение № 3</t>
  </si>
  <si>
    <t>к  Закону Приднестровской Молдавской Республики</t>
  </si>
  <si>
    <t>к Закону Приднестровской Молдавской Республики</t>
  </si>
  <si>
    <t>Приложение № 1</t>
  </si>
  <si>
    <t xml:space="preserve"> к Закону Приднестровской Молдавской Республики</t>
  </si>
  <si>
    <t>«О внесении изменений  в Закон</t>
  </si>
  <si>
    <t>«О бюджете Единого государственного фонда социального</t>
  </si>
  <si>
    <t>на 2018 год»</t>
  </si>
  <si>
    <t>«Приложение № 1</t>
  </si>
  <si>
    <t xml:space="preserve">                     ».</t>
  </si>
  <si>
    <t>на 2018 год».</t>
  </si>
  <si>
    <t xml:space="preserve"> «О бюджете Единого государственного фонда социального</t>
  </si>
  <si>
    <t>«Приложение № 2</t>
  </si>
  <si>
    <t>содержание ГУ «Республиканский спортивный реабилитационно-восстановительный центр инвалидов»</t>
  </si>
  <si>
    <t>Выплата трудовых пенсий получателям двух пенсий в соответствии со статьей 6 Закона ПМР «О государственном пенсионном обеспечении                                                  граждан в Приднестровской Молдавской Республике»</t>
  </si>
  <si>
    <t>выплата получателям социальных пенсий, в соответствии со статьей 6 Закона ПМР «О государственном пенсионном обеспечении граждан в Приднестровской Молдавской Республике»</t>
  </si>
  <si>
    <t>Выплата вторых пенсий, в соответствии со статьей 6 Закона ПМР«О государственном пенсионном обеспечении граждан в Приднестровской Молдавской  Республике»</t>
  </si>
  <si>
    <t>выплата дополнительных пенсий за погибших либо умерших вследствие военной травмы или заболевания, полученных в результате участия в   боевых действиях по защите Приднестровской Молдавской Республики, посмертно награжденных орденом «За личное мужество»</t>
  </si>
  <si>
    <t>выплата повышений к пенсиям гражданам, награжденным медалью «За оборону Ленинграда» или знаком «Жителю блокадного Ленинграда»</t>
  </si>
  <si>
    <t>выплата повышений к пенсиям лицам, награжденным знаком «Почетный донор ПМР» или аналогичным знаком СССР или МССР</t>
  </si>
  <si>
    <t>выплата дополнительного материального обеспечения  гражданам,  награжденным орденом «Трудовая Слава» Приднестровской Молдавской Республики</t>
  </si>
  <si>
    <t>выплата дополнительного материального обеспечения  гражданам, награжденным орденом «За личное мужество» Приднестровской Молдавской Республики</t>
  </si>
  <si>
    <t>выплата дополнительного материального обеспечения  гражданам, награжденным орденом «Знак Почета» СССР</t>
  </si>
  <si>
    <t xml:space="preserve">выплата дополнительного материального обеспечения женщинам, награжденным орденом «Мать-Героиня» Приднестровской Молдавской Республики </t>
  </si>
  <si>
    <t xml:space="preserve">выплата дополнительного материального обеспечения  женщинам, награжденным орденом (имеющим звание) «Мать-Героиня» СССР </t>
  </si>
  <si>
    <t>выплата ежемесячных персональных выплат близким родственникам граждан, награжденных посмертно орденом«За личное мужество»</t>
  </si>
  <si>
    <t>выплата ежемесячных персональных выплат близким родственникам граждан, награжденных посмертно медалью «Защитнику Приднестровья»</t>
  </si>
  <si>
    <t xml:space="preserve">                                   ».</t>
  </si>
  <si>
    <t xml:space="preserve">                    ».              </t>
  </si>
  <si>
    <t xml:space="preserve">                   </t>
  </si>
  <si>
    <r>
      <t xml:space="preserve"> </t>
    </r>
    <r>
      <rPr>
        <sz val="12"/>
        <color indexed="17"/>
        <rFont val="Times New Roman"/>
        <family val="1"/>
        <charset val="204"/>
      </rPr>
      <t>«</t>
    </r>
    <r>
      <rPr>
        <sz val="12"/>
        <color indexed="8"/>
        <rFont val="Times New Roman"/>
        <family val="1"/>
        <charset val="204"/>
      </rPr>
      <t>Приложение № 3</t>
    </r>
  </si>
  <si>
    <t>Отчисления средств от фиксированного сельскохозяйственного налога</t>
  </si>
  <si>
    <t xml:space="preserve">Сумма штрафов, подлежащая зачислению в Фонд 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</si>
</sst>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Calibri"/>
      <family val="2"/>
    </font>
    <font>
      <sz val="12"/>
      <color indexed="10"/>
      <name val="Times New Roman"/>
      <family val="1"/>
      <charset val="204"/>
    </font>
    <font>
      <sz val="12"/>
      <color indexed="17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92">
    <xf numFmtId="0" fontId="0" fillId="0" borderId="0" xfId="0"/>
    <xf numFmtId="0" fontId="2" fillId="2" borderId="0" xfId="0" applyFont="1" applyFill="1" applyAlignment="1">
      <alignment horizontal="left" vertical="top"/>
    </xf>
    <xf numFmtId="0" fontId="2" fillId="2" borderId="0" xfId="0" applyFont="1" applyFill="1" applyBorder="1" applyAlignment="1">
      <alignment horizontal="right" vertical="top" wrapText="1"/>
    </xf>
    <xf numFmtId="0" fontId="2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 vertical="center"/>
    </xf>
    <xf numFmtId="49" fontId="2" fillId="2" borderId="2" xfId="0" applyNumberFormat="1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center" wrapText="1"/>
    </xf>
    <xf numFmtId="3" fontId="2" fillId="2" borderId="2" xfId="0" applyNumberFormat="1" applyFont="1" applyFill="1" applyBorder="1" applyAlignment="1">
      <alignment horizontal="right" vertical="center" wrapText="1"/>
    </xf>
    <xf numFmtId="3" fontId="2" fillId="2" borderId="0" xfId="0" applyNumberFormat="1" applyFont="1" applyFill="1"/>
    <xf numFmtId="3" fontId="1" fillId="2" borderId="2" xfId="0" applyNumberFormat="1" applyFont="1" applyFill="1" applyBorder="1" applyAlignment="1">
      <alignment horizontal="right" vertical="center" wrapText="1"/>
    </xf>
    <xf numFmtId="3" fontId="2" fillId="2" borderId="2" xfId="0" applyNumberFormat="1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7" fillId="2" borderId="0" xfId="0" applyFont="1" applyFill="1"/>
    <xf numFmtId="49" fontId="7" fillId="2" borderId="2" xfId="0" applyNumberFormat="1" applyFont="1" applyFill="1" applyBorder="1" applyAlignment="1">
      <alignment horizontal="left" vertical="top"/>
    </xf>
    <xf numFmtId="4" fontId="2" fillId="2" borderId="0" xfId="0" applyNumberFormat="1" applyFont="1" applyFill="1"/>
    <xf numFmtId="49" fontId="2" fillId="2" borderId="0" xfId="0" applyNumberFormat="1" applyFont="1" applyFill="1" applyAlignment="1">
      <alignment horizontal="left" vertical="top"/>
    </xf>
    <xf numFmtId="3" fontId="2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/>
    <xf numFmtId="0" fontId="4" fillId="2" borderId="0" xfId="0" applyFont="1" applyFill="1" applyAlignment="1">
      <alignment horizontal="right" vertical="top" wrapText="1"/>
    </xf>
    <xf numFmtId="0" fontId="4" fillId="2" borderId="0" xfId="0" applyFont="1" applyFill="1" applyBorder="1" applyAlignment="1">
      <alignment horizontal="right" vertical="center" wrapText="1"/>
    </xf>
    <xf numFmtId="3" fontId="4" fillId="2" borderId="0" xfId="0" applyNumberFormat="1" applyFont="1" applyFill="1" applyAlignment="1">
      <alignment horizontal="center" vertical="center"/>
    </xf>
    <xf numFmtId="3" fontId="4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/>
    <xf numFmtId="9" fontId="4" fillId="2" borderId="0" xfId="0" applyNumberFormat="1" applyFont="1" applyFill="1" applyAlignment="1">
      <alignment horizontal="center" vertical="center"/>
    </xf>
    <xf numFmtId="3" fontId="4" fillId="2" borderId="0" xfId="0" applyNumberFormat="1" applyFont="1" applyFill="1"/>
    <xf numFmtId="0" fontId="4" fillId="2" borderId="0" xfId="0" applyFont="1" applyFill="1" applyAlignment="1">
      <alignment vertical="center"/>
    </xf>
    <xf numFmtId="2" fontId="2" fillId="2" borderId="0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left" vertical="top" wrapText="1"/>
    </xf>
    <xf numFmtId="3" fontId="2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right" vertical="center" wrapText="1"/>
    </xf>
    <xf numFmtId="0" fontId="2" fillId="2" borderId="0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left" vertical="top"/>
    </xf>
    <xf numFmtId="0" fontId="0" fillId="2" borderId="0" xfId="0" applyFill="1"/>
    <xf numFmtId="0" fontId="0" fillId="2" borderId="0" xfId="0" applyFill="1" applyAlignment="1">
      <alignment horizontal="center" vertical="center" wrapText="1"/>
    </xf>
    <xf numFmtId="0" fontId="2" fillId="2" borderId="2" xfId="0" applyFont="1" applyFill="1" applyBorder="1" applyAlignment="1">
      <alignment horizontal="left" vertical="top"/>
    </xf>
    <xf numFmtId="3" fontId="0" fillId="2" borderId="0" xfId="0" applyNumberFormat="1" applyFill="1"/>
    <xf numFmtId="0" fontId="1" fillId="2" borderId="2" xfId="1" applyFont="1" applyFill="1" applyBorder="1" applyAlignment="1">
      <alignment horizontal="left" vertical="top" wrapText="1"/>
    </xf>
    <xf numFmtId="2" fontId="4" fillId="2" borderId="0" xfId="0" applyNumberFormat="1" applyFont="1" applyFill="1" applyAlignment="1">
      <alignment horizontal="center" vertical="center"/>
    </xf>
    <xf numFmtId="2" fontId="4" fillId="2" borderId="0" xfId="0" applyNumberFormat="1" applyFont="1" applyFill="1" applyAlignment="1">
      <alignment horizontal="center" vertical="center" wrapText="1"/>
    </xf>
    <xf numFmtId="2" fontId="4" fillId="2" borderId="0" xfId="0" applyNumberFormat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vertical="top" wrapText="1"/>
    </xf>
    <xf numFmtId="49" fontId="1" fillId="2" borderId="2" xfId="1" applyNumberFormat="1" applyFont="1" applyFill="1" applyBorder="1" applyAlignment="1">
      <alignment horizontal="center" vertical="top"/>
    </xf>
    <xf numFmtId="3" fontId="1" fillId="2" borderId="2" xfId="0" applyNumberFormat="1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horizontal="center" vertical="center" wrapText="1"/>
    </xf>
    <xf numFmtId="3" fontId="11" fillId="2" borderId="0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right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right"/>
    </xf>
    <xf numFmtId="0" fontId="2" fillId="2" borderId="0" xfId="0" applyFont="1" applyFill="1" applyAlignment="1">
      <alignment horizontal="right" vertical="top" wrapText="1"/>
    </xf>
    <xf numFmtId="0" fontId="1" fillId="2" borderId="0" xfId="0" applyFont="1" applyFill="1" applyBorder="1" applyAlignment="1">
      <alignment horizontal="right" vertical="center" wrapText="1"/>
    </xf>
    <xf numFmtId="0" fontId="1" fillId="2" borderId="0" xfId="0" applyFont="1" applyFill="1" applyAlignment="1"/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3" fontId="11" fillId="2" borderId="0" xfId="0" applyNumberFormat="1" applyFont="1" applyFill="1"/>
    <xf numFmtId="0" fontId="1" fillId="2" borderId="0" xfId="0" applyFont="1" applyFill="1" applyAlignment="1">
      <alignment horizontal="right" wrapText="1"/>
    </xf>
    <xf numFmtId="0" fontId="2" fillId="2" borderId="2" xfId="0" applyFont="1" applyFill="1" applyBorder="1" applyAlignment="1">
      <alignment horizontal="center" vertical="center" wrapText="1"/>
    </xf>
    <xf numFmtId="3" fontId="12" fillId="2" borderId="0" xfId="0" applyNumberFormat="1" applyFont="1" applyFill="1"/>
    <xf numFmtId="3" fontId="1" fillId="2" borderId="0" xfId="0" applyNumberFormat="1" applyFont="1" applyFill="1"/>
    <xf numFmtId="0" fontId="2" fillId="2" borderId="0" xfId="0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right" vertical="center" wrapText="1"/>
    </xf>
    <xf numFmtId="0" fontId="1" fillId="2" borderId="0" xfId="0" applyFont="1" applyFill="1" applyAlignment="1">
      <alignment horizontal="right" wrapText="1"/>
    </xf>
    <xf numFmtId="0" fontId="1" fillId="2" borderId="0" xfId="0" applyFont="1" applyFill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top"/>
    </xf>
    <xf numFmtId="49" fontId="2" fillId="2" borderId="4" xfId="0" applyNumberFormat="1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K94"/>
  <sheetViews>
    <sheetView tabSelected="1" topLeftCell="A43" zoomScaleNormal="100" zoomScaleSheetLayoutView="100" workbookViewId="0">
      <selection activeCell="B53" sqref="B53"/>
    </sheetView>
  </sheetViews>
  <sheetFormatPr defaultColWidth="8.85546875" defaultRowHeight="15.75"/>
  <cols>
    <col min="1" max="1" width="10" style="24" customWidth="1"/>
    <col min="2" max="2" width="61.7109375" style="36" customWidth="1"/>
    <col min="3" max="3" width="14.28515625" style="23" customWidth="1"/>
    <col min="4" max="4" width="17.5703125" style="56" customWidth="1"/>
    <col min="5" max="5" width="25.5703125" style="25" customWidth="1"/>
    <col min="6" max="8" width="8.85546875" style="26"/>
    <col min="9" max="9" width="11.28515625" style="26" bestFit="1" customWidth="1"/>
    <col min="10" max="16384" width="8.85546875" style="26"/>
  </cols>
  <sheetData>
    <row r="1" spans="1:245" ht="15.75" customHeight="1">
      <c r="A1" s="69"/>
      <c r="B1" s="84" t="s">
        <v>320</v>
      </c>
      <c r="C1" s="84"/>
    </row>
    <row r="2" spans="1:245" ht="15.75" customHeight="1">
      <c r="A2" s="69"/>
      <c r="B2" s="84" t="s">
        <v>321</v>
      </c>
      <c r="C2" s="84"/>
    </row>
    <row r="3" spans="1:245" ht="15.75" customHeight="1">
      <c r="A3" s="83" t="s">
        <v>322</v>
      </c>
      <c r="B3" s="83"/>
      <c r="C3" s="83"/>
    </row>
    <row r="4" spans="1:245" ht="15.75" customHeight="1">
      <c r="A4" s="77"/>
      <c r="B4" s="81" t="s">
        <v>261</v>
      </c>
      <c r="C4" s="81"/>
    </row>
    <row r="5" spans="1:245" ht="15.75" customHeight="1">
      <c r="A5" s="77"/>
      <c r="B5" s="81" t="s">
        <v>323</v>
      </c>
      <c r="C5" s="81"/>
    </row>
    <row r="6" spans="1:245" ht="15.75" customHeight="1">
      <c r="A6" s="77"/>
      <c r="B6" s="81" t="s">
        <v>314</v>
      </c>
      <c r="C6" s="81"/>
    </row>
    <row r="7" spans="1:245" ht="15.75" customHeight="1">
      <c r="A7" s="77"/>
      <c r="B7" s="81" t="s">
        <v>324</v>
      </c>
      <c r="C7" s="81"/>
    </row>
    <row r="8" spans="1:245" ht="15.75" customHeight="1">
      <c r="A8" s="1"/>
      <c r="B8" s="66"/>
      <c r="C8" s="66"/>
    </row>
    <row r="9" spans="1:245" ht="15.75" customHeight="1">
      <c r="A9" s="1"/>
      <c r="B9" s="81" t="s">
        <v>325</v>
      </c>
      <c r="C9" s="81"/>
    </row>
    <row r="10" spans="1:245" ht="15.75" customHeight="1">
      <c r="A10" s="70"/>
      <c r="B10" s="81" t="s">
        <v>318</v>
      </c>
      <c r="C10" s="81"/>
      <c r="D10" s="57"/>
      <c r="E10" s="44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82"/>
      <c r="FE10" s="82"/>
      <c r="FF10" s="82"/>
      <c r="FG10" s="82"/>
      <c r="FH10" s="82"/>
      <c r="FI10" s="82"/>
      <c r="FJ10" s="82"/>
      <c r="FK10" s="82"/>
      <c r="FL10" s="82"/>
      <c r="FM10" s="82"/>
      <c r="FN10" s="82"/>
      <c r="FO10" s="82"/>
      <c r="FP10" s="82"/>
      <c r="FQ10" s="82"/>
      <c r="FR10" s="82"/>
      <c r="FS10" s="82"/>
      <c r="FT10" s="82"/>
      <c r="FU10" s="82"/>
      <c r="FV10" s="82"/>
      <c r="FW10" s="82"/>
      <c r="FX10" s="82"/>
      <c r="FY10" s="82"/>
      <c r="FZ10" s="82"/>
      <c r="GA10" s="82"/>
      <c r="GB10" s="82"/>
      <c r="GC10" s="82"/>
      <c r="GD10" s="82"/>
      <c r="GE10" s="82"/>
      <c r="GF10" s="82"/>
      <c r="GG10" s="82"/>
      <c r="GH10" s="82"/>
      <c r="GI10" s="82"/>
      <c r="GJ10" s="82"/>
      <c r="GK10" s="82"/>
      <c r="GL10" s="82"/>
      <c r="GM10" s="82"/>
      <c r="GN10" s="82"/>
      <c r="GO10" s="82"/>
      <c r="GP10" s="82"/>
      <c r="GQ10" s="82"/>
      <c r="GR10" s="82"/>
      <c r="GS10" s="82"/>
      <c r="GT10" s="82"/>
      <c r="GU10" s="82"/>
      <c r="GV10" s="82"/>
      <c r="GW10" s="82"/>
      <c r="GX10" s="82"/>
      <c r="GY10" s="82"/>
      <c r="GZ10" s="82"/>
      <c r="HA10" s="82"/>
      <c r="HB10" s="82"/>
      <c r="HC10" s="82"/>
      <c r="HD10" s="82"/>
      <c r="HE10" s="82"/>
      <c r="HF10" s="82"/>
      <c r="HG10" s="82"/>
      <c r="HH10" s="82"/>
      <c r="HI10" s="82"/>
      <c r="HJ10" s="82"/>
      <c r="HK10" s="82"/>
      <c r="HL10" s="82"/>
      <c r="HM10" s="82"/>
      <c r="HN10" s="82"/>
      <c r="HO10" s="82"/>
      <c r="HP10" s="82"/>
      <c r="HQ10" s="82"/>
      <c r="HR10" s="82"/>
      <c r="HS10" s="82"/>
      <c r="HT10" s="82"/>
      <c r="HU10" s="82"/>
      <c r="HV10" s="82"/>
      <c r="HW10" s="82"/>
      <c r="HX10" s="82"/>
      <c r="HY10" s="82"/>
      <c r="HZ10" s="82"/>
      <c r="IA10" s="82"/>
      <c r="IB10" s="82"/>
      <c r="IC10" s="82"/>
      <c r="ID10" s="82"/>
      <c r="IE10" s="82"/>
      <c r="IF10" s="82"/>
      <c r="IG10" s="82"/>
      <c r="IH10" s="82"/>
      <c r="II10" s="82"/>
      <c r="IJ10" s="82"/>
      <c r="IK10" s="82"/>
    </row>
    <row r="11" spans="1:245" ht="15.75" customHeight="1">
      <c r="A11" s="70"/>
      <c r="B11" s="81" t="s">
        <v>323</v>
      </c>
      <c r="C11" s="81"/>
      <c r="D11" s="57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</row>
    <row r="12" spans="1:245" ht="15.75" customHeight="1">
      <c r="A12" s="70"/>
      <c r="B12" s="81" t="s">
        <v>314</v>
      </c>
      <c r="C12" s="81"/>
      <c r="D12" s="57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</row>
    <row r="13" spans="1:245" ht="15.75" customHeight="1">
      <c r="A13" s="70"/>
      <c r="B13" s="81" t="s">
        <v>324</v>
      </c>
      <c r="C13" s="81"/>
      <c r="D13" s="57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</row>
    <row r="14" spans="1:245" ht="15.75" customHeight="1">
      <c r="A14" s="27"/>
      <c r="B14" s="28"/>
      <c r="C14" s="66"/>
      <c r="D14" s="57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</row>
    <row r="15" spans="1:245" ht="43.5" customHeight="1">
      <c r="A15" s="85" t="s">
        <v>36</v>
      </c>
      <c r="B15" s="85"/>
      <c r="C15" s="85"/>
    </row>
    <row r="16" spans="1:245" ht="83.25" customHeight="1">
      <c r="A16" s="49" t="s">
        <v>0</v>
      </c>
      <c r="B16" s="65" t="s">
        <v>1</v>
      </c>
      <c r="C16" s="67" t="s">
        <v>315</v>
      </c>
      <c r="D16" s="58"/>
    </row>
    <row r="17" spans="1:5" ht="22.5" customHeight="1">
      <c r="A17" s="38">
        <v>6100000</v>
      </c>
      <c r="B17" s="38" t="s">
        <v>2</v>
      </c>
      <c r="C17" s="11">
        <f>C18+C41+C45+C50+C53+C57+C61+C65</f>
        <v>1469196459</v>
      </c>
      <c r="D17" s="37"/>
      <c r="E17" s="29"/>
    </row>
    <row r="18" spans="1:5" ht="15.75" customHeight="1">
      <c r="A18" s="38">
        <v>6110000</v>
      </c>
      <c r="B18" s="38" t="s">
        <v>3</v>
      </c>
      <c r="C18" s="61">
        <f>C19+C29+C36+C40</f>
        <v>1103735753</v>
      </c>
      <c r="D18" s="37"/>
      <c r="E18" s="29"/>
    </row>
    <row r="19" spans="1:5" ht="42" customHeight="1">
      <c r="A19" s="38">
        <v>6110100</v>
      </c>
      <c r="B19" s="38" t="s">
        <v>262</v>
      </c>
      <c r="C19" s="61">
        <f>C20+C21+C22+C23+C24+C25+C26+C27+C28</f>
        <v>944720977</v>
      </c>
      <c r="D19" s="37"/>
      <c r="E19" s="29"/>
    </row>
    <row r="20" spans="1:5" ht="65.25" customHeight="1">
      <c r="A20" s="38">
        <v>6110101</v>
      </c>
      <c r="B20" s="38" t="s">
        <v>263</v>
      </c>
      <c r="C20" s="61">
        <v>52862</v>
      </c>
      <c r="D20" s="37"/>
      <c r="E20" s="29"/>
    </row>
    <row r="21" spans="1:5" ht="31.5">
      <c r="A21" s="38">
        <v>6110102</v>
      </c>
      <c r="B21" s="38" t="s">
        <v>4</v>
      </c>
      <c r="C21" s="61">
        <v>80301</v>
      </c>
      <c r="D21" s="37"/>
    </row>
    <row r="22" spans="1:5" ht="47.25">
      <c r="A22" s="38">
        <v>6110103</v>
      </c>
      <c r="B22" s="38" t="s">
        <v>5</v>
      </c>
      <c r="C22" s="61">
        <v>6416813</v>
      </c>
      <c r="D22" s="37"/>
    </row>
    <row r="23" spans="1:5" ht="31.5">
      <c r="A23" s="38">
        <v>6110105</v>
      </c>
      <c r="B23" s="38" t="s">
        <v>6</v>
      </c>
      <c r="C23" s="61">
        <v>1604341</v>
      </c>
      <c r="D23" s="37"/>
    </row>
    <row r="24" spans="1:5" ht="63">
      <c r="A24" s="38">
        <v>6110106</v>
      </c>
      <c r="B24" s="38" t="s">
        <v>264</v>
      </c>
      <c r="C24" s="61">
        <v>609</v>
      </c>
      <c r="D24" s="37"/>
    </row>
    <row r="25" spans="1:5" ht="62.25" customHeight="1">
      <c r="A25" s="38">
        <v>6110107</v>
      </c>
      <c r="B25" s="38" t="s">
        <v>7</v>
      </c>
      <c r="C25" s="61">
        <v>169170</v>
      </c>
      <c r="D25" s="37"/>
    </row>
    <row r="26" spans="1:5" ht="31.5">
      <c r="A26" s="38">
        <v>6110108</v>
      </c>
      <c r="B26" s="38" t="s">
        <v>8</v>
      </c>
      <c r="C26" s="61">
        <v>935310774</v>
      </c>
      <c r="D26" s="37"/>
    </row>
    <row r="27" spans="1:5" ht="27.75" customHeight="1">
      <c r="A27" s="38">
        <v>6110109</v>
      </c>
      <c r="B27" s="38" t="s">
        <v>265</v>
      </c>
      <c r="C27" s="61">
        <v>264755</v>
      </c>
      <c r="D27" s="37"/>
      <c r="E27" s="30"/>
    </row>
    <row r="28" spans="1:5" ht="47.25">
      <c r="A28" s="38">
        <v>6110110</v>
      </c>
      <c r="B28" s="38" t="s">
        <v>9</v>
      </c>
      <c r="C28" s="61">
        <v>821352</v>
      </c>
      <c r="D28" s="37"/>
    </row>
    <row r="29" spans="1:5" ht="47.25" customHeight="1">
      <c r="A29" s="38">
        <v>6110200</v>
      </c>
      <c r="B29" s="38" t="s">
        <v>266</v>
      </c>
      <c r="C29" s="61">
        <f>SUM(C30:C35)</f>
        <v>40039843</v>
      </c>
      <c r="D29" s="37"/>
      <c r="E29" s="29"/>
    </row>
    <row r="30" spans="1:5" ht="63">
      <c r="A30" s="38">
        <v>6110201</v>
      </c>
      <c r="B30" s="38" t="s">
        <v>263</v>
      </c>
      <c r="C30" s="61">
        <v>2583</v>
      </c>
      <c r="D30" s="37"/>
      <c r="E30" s="29"/>
    </row>
    <row r="31" spans="1:5" ht="31.5">
      <c r="A31" s="38">
        <v>6110202</v>
      </c>
      <c r="B31" s="38" t="s">
        <v>4</v>
      </c>
      <c r="C31" s="61">
        <v>67194</v>
      </c>
      <c r="D31" s="37"/>
    </row>
    <row r="32" spans="1:5" ht="47.25">
      <c r="A32" s="38">
        <v>6110203</v>
      </c>
      <c r="B32" s="38" t="s">
        <v>5</v>
      </c>
      <c r="C32" s="61">
        <v>1356489</v>
      </c>
      <c r="D32" s="37"/>
    </row>
    <row r="33" spans="1:10" ht="63">
      <c r="A33" s="38">
        <v>6110204</v>
      </c>
      <c r="B33" s="38" t="s">
        <v>264</v>
      </c>
      <c r="C33" s="61">
        <v>540</v>
      </c>
      <c r="D33" s="37"/>
    </row>
    <row r="34" spans="1:10" ht="31.5">
      <c r="A34" s="38">
        <v>6110205</v>
      </c>
      <c r="B34" s="38" t="s">
        <v>8</v>
      </c>
      <c r="C34" s="61">
        <v>38551152</v>
      </c>
      <c r="D34" s="37"/>
    </row>
    <row r="35" spans="1:10" ht="47.25">
      <c r="A35" s="38">
        <v>6110206</v>
      </c>
      <c r="B35" s="38" t="s">
        <v>9</v>
      </c>
      <c r="C35" s="61">
        <v>61885</v>
      </c>
      <c r="D35" s="37"/>
    </row>
    <row r="36" spans="1:10" ht="31.5">
      <c r="A36" s="38">
        <v>6110300</v>
      </c>
      <c r="B36" s="38" t="s">
        <v>267</v>
      </c>
      <c r="C36" s="61">
        <f>SUM(C37:C39)</f>
        <v>14347235</v>
      </c>
      <c r="D36" s="37"/>
    </row>
    <row r="37" spans="1:10" ht="47.25">
      <c r="A37" s="38">
        <v>6110301</v>
      </c>
      <c r="B37" s="38" t="s">
        <v>5</v>
      </c>
      <c r="C37" s="61">
        <v>629498</v>
      </c>
      <c r="D37" s="37"/>
    </row>
    <row r="38" spans="1:10" ht="31.5">
      <c r="A38" s="38">
        <v>6110302</v>
      </c>
      <c r="B38" s="38" t="s">
        <v>8</v>
      </c>
      <c r="C38" s="61">
        <v>13695749</v>
      </c>
      <c r="D38" s="37"/>
    </row>
    <row r="39" spans="1:10">
      <c r="A39" s="38">
        <v>6110303</v>
      </c>
      <c r="B39" s="38" t="s">
        <v>265</v>
      </c>
      <c r="C39" s="61">
        <v>21988</v>
      </c>
      <c r="D39" s="37"/>
    </row>
    <row r="40" spans="1:10" ht="31.5">
      <c r="A40" s="38">
        <v>6110500</v>
      </c>
      <c r="B40" s="14" t="s">
        <v>10</v>
      </c>
      <c r="C40" s="61">
        <v>104627698</v>
      </c>
      <c r="D40" s="37"/>
    </row>
    <row r="41" spans="1:10" ht="31.5">
      <c r="A41" s="38">
        <v>6120000</v>
      </c>
      <c r="B41" s="38" t="s">
        <v>348</v>
      </c>
      <c r="C41" s="61">
        <f>C42+C43+C44</f>
        <v>15746163</v>
      </c>
      <c r="D41" s="37"/>
    </row>
    <row r="42" spans="1:10" ht="47.25">
      <c r="A42" s="38">
        <v>6120100</v>
      </c>
      <c r="B42" s="38" t="s">
        <v>268</v>
      </c>
      <c r="C42" s="61">
        <v>14897936</v>
      </c>
      <c r="D42" s="37"/>
    </row>
    <row r="43" spans="1:10" ht="47.25">
      <c r="A43" s="38">
        <v>6120200</v>
      </c>
      <c r="B43" s="38" t="s">
        <v>269</v>
      </c>
      <c r="C43" s="61">
        <v>518381</v>
      </c>
      <c r="D43" s="37"/>
    </row>
    <row r="44" spans="1:10" ht="47.25">
      <c r="A44" s="38">
        <v>6120300</v>
      </c>
      <c r="B44" s="38" t="s">
        <v>270</v>
      </c>
      <c r="C44" s="61">
        <v>329846</v>
      </c>
      <c r="D44" s="37"/>
    </row>
    <row r="45" spans="1:10">
      <c r="A45" s="38">
        <v>6130000</v>
      </c>
      <c r="B45" s="38" t="s">
        <v>271</v>
      </c>
      <c r="C45" s="61">
        <f>C46+C47+C48+C49</f>
        <v>140034149</v>
      </c>
      <c r="D45" s="37"/>
    </row>
    <row r="46" spans="1:10" ht="47.25">
      <c r="A46" s="38">
        <v>6130100</v>
      </c>
      <c r="B46" s="38" t="s">
        <v>11</v>
      </c>
      <c r="C46" s="61">
        <v>139975994</v>
      </c>
      <c r="D46" s="37"/>
      <c r="I46" s="31"/>
      <c r="J46" s="32"/>
    </row>
    <row r="47" spans="1:10" ht="47.25">
      <c r="A47" s="38">
        <v>6130200</v>
      </c>
      <c r="B47" s="38" t="s">
        <v>272</v>
      </c>
      <c r="C47" s="61">
        <v>34612</v>
      </c>
      <c r="D47" s="37"/>
      <c r="I47" s="33"/>
      <c r="J47" s="33"/>
    </row>
    <row r="48" spans="1:10" ht="63">
      <c r="A48" s="38">
        <v>6130300</v>
      </c>
      <c r="B48" s="38" t="s">
        <v>273</v>
      </c>
      <c r="C48" s="61">
        <v>18252</v>
      </c>
      <c r="D48" s="37"/>
      <c r="E48" s="34"/>
    </row>
    <row r="49" spans="1:6" ht="31.5">
      <c r="A49" s="38">
        <v>6130400</v>
      </c>
      <c r="B49" s="38" t="s">
        <v>274</v>
      </c>
      <c r="C49" s="61">
        <v>5291</v>
      </c>
      <c r="D49" s="37"/>
      <c r="E49" s="34"/>
    </row>
    <row r="50" spans="1:6" ht="22.5" customHeight="1">
      <c r="A50" s="38">
        <v>6140000</v>
      </c>
      <c r="B50" s="38" t="s">
        <v>12</v>
      </c>
      <c r="C50" s="61">
        <f>C51+C52</f>
        <v>170233062</v>
      </c>
      <c r="D50" s="37"/>
      <c r="E50" s="34"/>
    </row>
    <row r="51" spans="1:6" ht="31.5">
      <c r="A51" s="38">
        <v>6140100</v>
      </c>
      <c r="B51" s="38" t="s">
        <v>13</v>
      </c>
      <c r="C51" s="61">
        <v>151782427</v>
      </c>
      <c r="D51" s="37"/>
      <c r="E51" s="34"/>
    </row>
    <row r="52" spans="1:6" ht="31.5">
      <c r="A52" s="38">
        <v>6140200</v>
      </c>
      <c r="B52" s="38" t="s">
        <v>14</v>
      </c>
      <c r="C52" s="61">
        <v>18450635</v>
      </c>
      <c r="D52" s="37"/>
    </row>
    <row r="53" spans="1:6">
      <c r="A53" s="38">
        <v>6150000</v>
      </c>
      <c r="B53" s="38" t="s">
        <v>349</v>
      </c>
      <c r="C53" s="61">
        <f>C54+C55+C56</f>
        <v>541898</v>
      </c>
      <c r="D53" s="37"/>
    </row>
    <row r="54" spans="1:6" ht="31.5">
      <c r="A54" s="38">
        <v>6150100</v>
      </c>
      <c r="B54" s="38" t="s">
        <v>275</v>
      </c>
      <c r="C54" s="61">
        <v>507089</v>
      </c>
      <c r="D54" s="37"/>
    </row>
    <row r="55" spans="1:6" ht="31.5">
      <c r="A55" s="38">
        <v>6150200</v>
      </c>
      <c r="B55" s="38" t="s">
        <v>276</v>
      </c>
      <c r="C55" s="61">
        <v>30639</v>
      </c>
      <c r="D55" s="37"/>
    </row>
    <row r="56" spans="1:6" ht="31.5">
      <c r="A56" s="38">
        <v>6150300</v>
      </c>
      <c r="B56" s="38" t="s">
        <v>277</v>
      </c>
      <c r="C56" s="61">
        <v>4170</v>
      </c>
      <c r="D56" s="37"/>
    </row>
    <row r="57" spans="1:6">
      <c r="A57" s="38">
        <v>6160000</v>
      </c>
      <c r="B57" s="38" t="s">
        <v>278</v>
      </c>
      <c r="C57" s="61">
        <f>C58+C59+C60</f>
        <v>38109497</v>
      </c>
      <c r="D57" s="37"/>
    </row>
    <row r="58" spans="1:6" ht="31.5">
      <c r="A58" s="38">
        <v>6160100</v>
      </c>
      <c r="B58" s="38" t="s">
        <v>279</v>
      </c>
      <c r="C58" s="61">
        <v>30247538</v>
      </c>
      <c r="D58" s="37"/>
      <c r="E58" s="29"/>
      <c r="F58" s="29"/>
    </row>
    <row r="59" spans="1:6" ht="32.25" customHeight="1">
      <c r="A59" s="38">
        <v>6160200</v>
      </c>
      <c r="B59" s="38" t="s">
        <v>31</v>
      </c>
      <c r="C59" s="61">
        <v>563150</v>
      </c>
      <c r="D59" s="37"/>
    </row>
    <row r="60" spans="1:6" ht="31.5">
      <c r="A60" s="38">
        <v>6160300</v>
      </c>
      <c r="B60" s="38" t="s">
        <v>280</v>
      </c>
      <c r="C60" s="61">
        <v>7298809</v>
      </c>
      <c r="D60" s="37"/>
    </row>
    <row r="61" spans="1:6" ht="22.5" customHeight="1">
      <c r="A61" s="38">
        <v>6170000</v>
      </c>
      <c r="B61" s="38" t="s">
        <v>281</v>
      </c>
      <c r="C61" s="61">
        <f>SUM(C62:C64)</f>
        <v>49690</v>
      </c>
      <c r="D61" s="37"/>
    </row>
    <row r="62" spans="1:6" ht="31.5">
      <c r="A62" s="38">
        <v>6170100</v>
      </c>
      <c r="B62" s="38" t="s">
        <v>282</v>
      </c>
      <c r="C62" s="61">
        <v>7867</v>
      </c>
      <c r="D62" s="37"/>
    </row>
    <row r="63" spans="1:6" ht="31.5">
      <c r="A63" s="38">
        <v>6170200</v>
      </c>
      <c r="B63" s="38" t="s">
        <v>283</v>
      </c>
      <c r="C63" s="61">
        <v>37394</v>
      </c>
      <c r="D63" s="37"/>
    </row>
    <row r="64" spans="1:6" ht="31.5">
      <c r="A64" s="38">
        <v>6170300</v>
      </c>
      <c r="B64" s="38" t="s">
        <v>284</v>
      </c>
      <c r="C64" s="61">
        <v>4429</v>
      </c>
      <c r="D64" s="37"/>
    </row>
    <row r="65" spans="1:245" ht="47.25">
      <c r="A65" s="38">
        <v>6180000</v>
      </c>
      <c r="B65" s="38" t="s">
        <v>15</v>
      </c>
      <c r="C65" s="61">
        <v>746247</v>
      </c>
      <c r="D65" s="37"/>
    </row>
    <row r="66" spans="1:245">
      <c r="A66" s="39">
        <v>6200000</v>
      </c>
      <c r="B66" s="14" t="s">
        <v>16</v>
      </c>
      <c r="C66" s="11">
        <f>C67+C73+C76+C77</f>
        <v>3769070</v>
      </c>
      <c r="D66" s="37"/>
    </row>
    <row r="67" spans="1:245">
      <c r="A67" s="39">
        <v>6220000</v>
      </c>
      <c r="B67" s="14" t="s">
        <v>17</v>
      </c>
      <c r="C67" s="11">
        <f>C68+C69+C70</f>
        <v>2384985</v>
      </c>
      <c r="D67" s="37"/>
    </row>
    <row r="68" spans="1:245">
      <c r="A68" s="39">
        <v>6220300</v>
      </c>
      <c r="B68" s="14" t="s">
        <v>33</v>
      </c>
      <c r="C68" s="11">
        <v>5500</v>
      </c>
      <c r="D68" s="37"/>
      <c r="E68" s="29"/>
      <c r="F68" s="35"/>
    </row>
    <row r="69" spans="1:245" ht="31.5">
      <c r="A69" s="39">
        <v>6220400</v>
      </c>
      <c r="B69" s="14" t="s">
        <v>18</v>
      </c>
      <c r="C69" s="11">
        <f>918000+900000</f>
        <v>1818000</v>
      </c>
      <c r="D69" s="37"/>
    </row>
    <row r="70" spans="1:245" ht="47.25">
      <c r="A70" s="40">
        <v>6220500</v>
      </c>
      <c r="B70" s="38" t="s">
        <v>34</v>
      </c>
      <c r="C70" s="11">
        <f>C71+C72</f>
        <v>561485</v>
      </c>
      <c r="D70" s="37"/>
    </row>
    <row r="71" spans="1:245" ht="31.5">
      <c r="A71" s="39">
        <v>6220530</v>
      </c>
      <c r="B71" s="14" t="s">
        <v>35</v>
      </c>
      <c r="C71" s="11">
        <v>545385</v>
      </c>
      <c r="D71" s="37"/>
    </row>
    <row r="72" spans="1:245" ht="31.5">
      <c r="A72" s="39">
        <v>6220540</v>
      </c>
      <c r="B72" s="14" t="s">
        <v>285</v>
      </c>
      <c r="C72" s="11">
        <v>16100</v>
      </c>
      <c r="D72" s="37"/>
    </row>
    <row r="73" spans="1:245" ht="94.5">
      <c r="A73" s="39">
        <v>6230000</v>
      </c>
      <c r="B73" s="14" t="s">
        <v>19</v>
      </c>
      <c r="C73" s="11">
        <f>C74+C75</f>
        <v>1350000</v>
      </c>
      <c r="D73" s="37"/>
      <c r="E73" s="29"/>
    </row>
    <row r="74" spans="1:245" ht="47.25">
      <c r="A74" s="39">
        <v>6230100</v>
      </c>
      <c r="B74" s="14" t="s">
        <v>20</v>
      </c>
      <c r="C74" s="11">
        <v>1200000</v>
      </c>
      <c r="D74" s="37"/>
    </row>
    <row r="75" spans="1:245" ht="94.5">
      <c r="A75" s="39">
        <v>6230200</v>
      </c>
      <c r="B75" s="14" t="s">
        <v>21</v>
      </c>
      <c r="C75" s="11">
        <v>150000</v>
      </c>
      <c r="D75" s="37"/>
    </row>
    <row r="76" spans="1:245">
      <c r="A76" s="39">
        <v>6240000</v>
      </c>
      <c r="B76" s="14" t="s">
        <v>286</v>
      </c>
      <c r="C76" s="11">
        <v>29370</v>
      </c>
      <c r="D76" s="37"/>
    </row>
    <row r="77" spans="1:245" s="25" customFormat="1" ht="47.25">
      <c r="A77" s="39">
        <v>6250000</v>
      </c>
      <c r="B77" s="14" t="s">
        <v>22</v>
      </c>
      <c r="C77" s="11">
        <v>4715</v>
      </c>
      <c r="D77" s="37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6"/>
      <c r="DX77" s="26"/>
      <c r="DY77" s="26"/>
      <c r="DZ77" s="26"/>
      <c r="EA77" s="26"/>
      <c r="EB77" s="26"/>
      <c r="EC77" s="26"/>
      <c r="ED77" s="26"/>
      <c r="EE77" s="26"/>
      <c r="EF77" s="26"/>
      <c r="EG77" s="26"/>
      <c r="EH77" s="26"/>
      <c r="EI77" s="26"/>
      <c r="EJ77" s="26"/>
      <c r="EK77" s="26"/>
      <c r="EL77" s="26"/>
      <c r="EM77" s="26"/>
      <c r="EN77" s="26"/>
      <c r="EO77" s="26"/>
      <c r="EP77" s="26"/>
      <c r="EQ77" s="26"/>
      <c r="ER77" s="26"/>
      <c r="ES77" s="26"/>
      <c r="ET77" s="26"/>
      <c r="EU77" s="26"/>
      <c r="EV77" s="26"/>
      <c r="EW77" s="26"/>
      <c r="EX77" s="26"/>
      <c r="EY77" s="26"/>
      <c r="EZ77" s="26"/>
      <c r="FA77" s="26"/>
      <c r="FB77" s="26"/>
      <c r="FC77" s="26"/>
      <c r="FD77" s="26"/>
      <c r="FE77" s="26"/>
      <c r="FF77" s="26"/>
      <c r="FG77" s="26"/>
      <c r="FH77" s="26"/>
      <c r="FI77" s="26"/>
      <c r="FJ77" s="26"/>
      <c r="FK77" s="26"/>
      <c r="FL77" s="26"/>
      <c r="FM77" s="26"/>
      <c r="FN77" s="26"/>
      <c r="FO77" s="26"/>
      <c r="FP77" s="26"/>
      <c r="FQ77" s="26"/>
      <c r="FR77" s="26"/>
      <c r="FS77" s="26"/>
      <c r="FT77" s="26"/>
      <c r="FU77" s="26"/>
      <c r="FV77" s="26"/>
      <c r="FW77" s="26"/>
      <c r="FX77" s="26"/>
      <c r="FY77" s="26"/>
      <c r="FZ77" s="26"/>
      <c r="GA77" s="26"/>
      <c r="GB77" s="26"/>
      <c r="GC77" s="26"/>
      <c r="GD77" s="26"/>
      <c r="GE77" s="26"/>
      <c r="GF77" s="26"/>
      <c r="GG77" s="26"/>
      <c r="GH77" s="26"/>
      <c r="GI77" s="26"/>
      <c r="GJ77" s="26"/>
      <c r="GK77" s="26"/>
      <c r="GL77" s="26"/>
      <c r="GM77" s="26"/>
      <c r="GN77" s="26"/>
      <c r="GO77" s="26"/>
      <c r="GP77" s="26"/>
      <c r="GQ77" s="26"/>
      <c r="GR77" s="26"/>
      <c r="GS77" s="26"/>
      <c r="GT77" s="26"/>
      <c r="GU77" s="26"/>
      <c r="GV77" s="26"/>
      <c r="GW77" s="26"/>
      <c r="GX77" s="26"/>
      <c r="GY77" s="26"/>
      <c r="GZ77" s="26"/>
      <c r="HA77" s="26"/>
      <c r="HB77" s="26"/>
      <c r="HC77" s="26"/>
      <c r="HD77" s="26"/>
      <c r="HE77" s="26"/>
      <c r="HF77" s="26"/>
      <c r="HG77" s="26"/>
      <c r="HH77" s="26"/>
      <c r="HI77" s="26"/>
      <c r="HJ77" s="26"/>
      <c r="HK77" s="26"/>
      <c r="HL77" s="26"/>
      <c r="HM77" s="26"/>
      <c r="HN77" s="26"/>
      <c r="HO77" s="26"/>
      <c r="HP77" s="26"/>
      <c r="HQ77" s="26"/>
      <c r="HR77" s="26"/>
      <c r="HS77" s="26"/>
      <c r="HT77" s="26"/>
      <c r="HU77" s="26"/>
      <c r="HV77" s="26"/>
      <c r="HW77" s="26"/>
      <c r="HX77" s="26"/>
      <c r="HY77" s="26"/>
      <c r="HZ77" s="26"/>
      <c r="IA77" s="26"/>
      <c r="IB77" s="26"/>
      <c r="IC77" s="26"/>
      <c r="ID77" s="26"/>
      <c r="IE77" s="26"/>
      <c r="IF77" s="26"/>
      <c r="IG77" s="26"/>
      <c r="IH77" s="26"/>
      <c r="II77" s="26"/>
      <c r="IJ77" s="26"/>
      <c r="IK77" s="26"/>
    </row>
    <row r="78" spans="1:245" s="25" customFormat="1" ht="31.5">
      <c r="A78" s="39">
        <v>6300000</v>
      </c>
      <c r="B78" s="14" t="s">
        <v>32</v>
      </c>
      <c r="C78" s="11">
        <f>C79</f>
        <v>287967215</v>
      </c>
      <c r="D78" s="62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6"/>
      <c r="DU78" s="26"/>
      <c r="DV78" s="26"/>
      <c r="DW78" s="26"/>
      <c r="DX78" s="26"/>
      <c r="DY78" s="26"/>
      <c r="DZ78" s="26"/>
      <c r="EA78" s="26"/>
      <c r="EB78" s="26"/>
      <c r="EC78" s="26"/>
      <c r="ED78" s="26"/>
      <c r="EE78" s="26"/>
      <c r="EF78" s="26"/>
      <c r="EG78" s="26"/>
      <c r="EH78" s="26"/>
      <c r="EI78" s="26"/>
      <c r="EJ78" s="26"/>
      <c r="EK78" s="26"/>
      <c r="EL78" s="26"/>
      <c r="EM78" s="26"/>
      <c r="EN78" s="26"/>
      <c r="EO78" s="26"/>
      <c r="EP78" s="26"/>
      <c r="EQ78" s="26"/>
      <c r="ER78" s="26"/>
      <c r="ES78" s="26"/>
      <c r="ET78" s="26"/>
      <c r="EU78" s="26"/>
      <c r="EV78" s="26"/>
      <c r="EW78" s="26"/>
      <c r="EX78" s="26"/>
      <c r="EY78" s="26"/>
      <c r="EZ78" s="26"/>
      <c r="FA78" s="26"/>
      <c r="FB78" s="26"/>
      <c r="FC78" s="26"/>
      <c r="FD78" s="26"/>
      <c r="FE78" s="26"/>
      <c r="FF78" s="26"/>
      <c r="FG78" s="26"/>
      <c r="FH78" s="26"/>
      <c r="FI78" s="26"/>
      <c r="FJ78" s="26"/>
      <c r="FK78" s="26"/>
      <c r="FL78" s="26"/>
      <c r="FM78" s="26"/>
      <c r="FN78" s="26"/>
      <c r="FO78" s="26"/>
      <c r="FP78" s="26"/>
      <c r="FQ78" s="26"/>
      <c r="FR78" s="26"/>
      <c r="FS78" s="26"/>
      <c r="FT78" s="26"/>
      <c r="FU78" s="26"/>
      <c r="FV78" s="26"/>
      <c r="FW78" s="26"/>
      <c r="FX78" s="26"/>
      <c r="FY78" s="26"/>
      <c r="FZ78" s="26"/>
      <c r="GA78" s="26"/>
      <c r="GB78" s="26"/>
      <c r="GC78" s="26"/>
      <c r="GD78" s="26"/>
      <c r="GE78" s="26"/>
      <c r="GF78" s="26"/>
      <c r="GG78" s="26"/>
      <c r="GH78" s="26"/>
      <c r="GI78" s="26"/>
      <c r="GJ78" s="26"/>
      <c r="GK78" s="26"/>
      <c r="GL78" s="26"/>
      <c r="GM78" s="26"/>
      <c r="GN78" s="26"/>
      <c r="GO78" s="26"/>
      <c r="GP78" s="26"/>
      <c r="GQ78" s="26"/>
      <c r="GR78" s="26"/>
      <c r="GS78" s="26"/>
      <c r="GT78" s="26"/>
      <c r="GU78" s="26"/>
      <c r="GV78" s="26"/>
      <c r="GW78" s="26"/>
      <c r="GX78" s="26"/>
      <c r="GY78" s="26"/>
      <c r="GZ78" s="26"/>
      <c r="HA78" s="26"/>
      <c r="HB78" s="26"/>
      <c r="HC78" s="26"/>
      <c r="HD78" s="26"/>
      <c r="HE78" s="26"/>
      <c r="HF78" s="26"/>
      <c r="HG78" s="26"/>
      <c r="HH78" s="26"/>
      <c r="HI78" s="26"/>
      <c r="HJ78" s="26"/>
      <c r="HK78" s="26"/>
      <c r="HL78" s="26"/>
      <c r="HM78" s="26"/>
      <c r="HN78" s="26"/>
      <c r="HO78" s="26"/>
      <c r="HP78" s="26"/>
      <c r="HQ78" s="26"/>
      <c r="HR78" s="26"/>
      <c r="HS78" s="26"/>
      <c r="HT78" s="26"/>
      <c r="HU78" s="26"/>
      <c r="HV78" s="26"/>
      <c r="HW78" s="26"/>
      <c r="HX78" s="26"/>
      <c r="HY78" s="26"/>
      <c r="HZ78" s="26"/>
      <c r="IA78" s="26"/>
      <c r="IB78" s="26"/>
      <c r="IC78" s="26"/>
      <c r="ID78" s="26"/>
      <c r="IE78" s="26"/>
      <c r="IF78" s="26"/>
      <c r="IG78" s="26"/>
      <c r="IH78" s="26"/>
      <c r="II78" s="26"/>
      <c r="IJ78" s="26"/>
      <c r="IK78" s="26"/>
    </row>
    <row r="79" spans="1:245" s="25" customFormat="1">
      <c r="A79" s="50">
        <v>6340000</v>
      </c>
      <c r="B79" s="14" t="s">
        <v>23</v>
      </c>
      <c r="C79" s="11">
        <f>C80+C81+C82+C83+C84+C85+C86+C87+C88</f>
        <v>287967215</v>
      </c>
      <c r="D79" s="62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6"/>
      <c r="DX79" s="26"/>
      <c r="DY79" s="26"/>
      <c r="DZ79" s="26"/>
      <c r="EA79" s="26"/>
      <c r="EB79" s="26"/>
      <c r="EC79" s="26"/>
      <c r="ED79" s="26"/>
      <c r="EE79" s="26"/>
      <c r="EF79" s="26"/>
      <c r="EG79" s="26"/>
      <c r="EH79" s="26"/>
      <c r="EI79" s="26"/>
      <c r="EJ79" s="26"/>
      <c r="EK79" s="26"/>
      <c r="EL79" s="26"/>
      <c r="EM79" s="26"/>
      <c r="EN79" s="26"/>
      <c r="EO79" s="26"/>
      <c r="EP79" s="26"/>
      <c r="EQ79" s="26"/>
      <c r="ER79" s="26"/>
      <c r="ES79" s="26"/>
      <c r="ET79" s="26"/>
      <c r="EU79" s="26"/>
      <c r="EV79" s="26"/>
      <c r="EW79" s="26"/>
      <c r="EX79" s="26"/>
      <c r="EY79" s="26"/>
      <c r="EZ79" s="26"/>
      <c r="FA79" s="26"/>
      <c r="FB79" s="26"/>
      <c r="FC79" s="26"/>
      <c r="FD79" s="26"/>
      <c r="FE79" s="26"/>
      <c r="FF79" s="26"/>
      <c r="FG79" s="26"/>
      <c r="FH79" s="26"/>
      <c r="FI79" s="26"/>
      <c r="FJ79" s="26"/>
      <c r="FK79" s="26"/>
      <c r="FL79" s="26"/>
      <c r="FM79" s="26"/>
      <c r="FN79" s="26"/>
      <c r="FO79" s="26"/>
      <c r="FP79" s="26"/>
      <c r="FQ79" s="26"/>
      <c r="FR79" s="26"/>
      <c r="FS79" s="26"/>
      <c r="FT79" s="26"/>
      <c r="FU79" s="26"/>
      <c r="FV79" s="26"/>
      <c r="FW79" s="26"/>
      <c r="FX79" s="26"/>
      <c r="FY79" s="26"/>
      <c r="FZ79" s="26"/>
      <c r="GA79" s="26"/>
      <c r="GB79" s="26"/>
      <c r="GC79" s="26"/>
      <c r="GD79" s="26"/>
      <c r="GE79" s="26"/>
      <c r="GF79" s="26"/>
      <c r="GG79" s="26"/>
      <c r="GH79" s="26"/>
      <c r="GI79" s="26"/>
      <c r="GJ79" s="26"/>
      <c r="GK79" s="26"/>
      <c r="GL79" s="26"/>
      <c r="GM79" s="26"/>
      <c r="GN79" s="26"/>
      <c r="GO79" s="26"/>
      <c r="GP79" s="26"/>
      <c r="GQ79" s="26"/>
      <c r="GR79" s="26"/>
      <c r="GS79" s="26"/>
      <c r="GT79" s="26"/>
      <c r="GU79" s="26"/>
      <c r="GV79" s="26"/>
      <c r="GW79" s="26"/>
      <c r="GX79" s="26"/>
      <c r="GY79" s="26"/>
      <c r="GZ79" s="26"/>
      <c r="HA79" s="26"/>
      <c r="HB79" s="26"/>
      <c r="HC79" s="26"/>
      <c r="HD79" s="26"/>
      <c r="HE79" s="26"/>
      <c r="HF79" s="26"/>
      <c r="HG79" s="26"/>
      <c r="HH79" s="26"/>
      <c r="HI79" s="26"/>
      <c r="HJ79" s="26"/>
      <c r="HK79" s="26"/>
      <c r="HL79" s="26"/>
      <c r="HM79" s="26"/>
      <c r="HN79" s="26"/>
      <c r="HO79" s="26"/>
      <c r="HP79" s="26"/>
      <c r="HQ79" s="26"/>
      <c r="HR79" s="26"/>
      <c r="HS79" s="26"/>
      <c r="HT79" s="26"/>
      <c r="HU79" s="26"/>
      <c r="HV79" s="26"/>
      <c r="HW79" s="26"/>
      <c r="HX79" s="26"/>
      <c r="HY79" s="26"/>
      <c r="HZ79" s="26"/>
      <c r="IA79" s="26"/>
      <c r="IB79" s="26"/>
      <c r="IC79" s="26"/>
      <c r="ID79" s="26"/>
      <c r="IE79" s="26"/>
      <c r="IF79" s="26"/>
      <c r="IG79" s="26"/>
      <c r="IH79" s="26"/>
      <c r="II79" s="26"/>
      <c r="IJ79" s="26"/>
      <c r="IK79" s="26"/>
    </row>
    <row r="80" spans="1:245" s="25" customFormat="1" ht="94.5">
      <c r="A80" s="39">
        <v>6340100</v>
      </c>
      <c r="B80" s="14" t="s">
        <v>287</v>
      </c>
      <c r="C80" s="11">
        <v>199925484</v>
      </c>
      <c r="D80" s="62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A80" s="26"/>
      <c r="EB80" s="26"/>
      <c r="EC80" s="26"/>
      <c r="ED80" s="26"/>
      <c r="EE80" s="26"/>
      <c r="EF80" s="26"/>
      <c r="EG80" s="26"/>
      <c r="EH80" s="26"/>
      <c r="EI80" s="26"/>
      <c r="EJ80" s="26"/>
      <c r="EK80" s="26"/>
      <c r="EL80" s="26"/>
      <c r="EM80" s="26"/>
      <c r="EN80" s="26"/>
      <c r="EO80" s="26"/>
      <c r="EP80" s="26"/>
      <c r="EQ80" s="26"/>
      <c r="ER80" s="26"/>
      <c r="ES80" s="26"/>
      <c r="ET80" s="26"/>
      <c r="EU80" s="26"/>
      <c r="EV80" s="26"/>
      <c r="EW80" s="26"/>
      <c r="EX80" s="26"/>
      <c r="EY80" s="26"/>
      <c r="EZ80" s="26"/>
      <c r="FA80" s="26"/>
      <c r="FB80" s="26"/>
      <c r="FC80" s="26"/>
      <c r="FD80" s="26"/>
      <c r="FE80" s="26"/>
      <c r="FF80" s="26"/>
      <c r="FG80" s="26"/>
      <c r="FH80" s="26"/>
      <c r="FI80" s="26"/>
      <c r="FJ80" s="26"/>
      <c r="FK80" s="26"/>
      <c r="FL80" s="26"/>
      <c r="FM80" s="26"/>
      <c r="FN80" s="26"/>
      <c r="FO80" s="26"/>
      <c r="FP80" s="26"/>
      <c r="FQ80" s="26"/>
      <c r="FR80" s="26"/>
      <c r="FS80" s="26"/>
      <c r="FT80" s="26"/>
      <c r="FU80" s="26"/>
      <c r="FV80" s="26"/>
      <c r="FW80" s="26"/>
      <c r="FX80" s="26"/>
      <c r="FY80" s="26"/>
      <c r="FZ80" s="26"/>
      <c r="GA80" s="26"/>
      <c r="GB80" s="26"/>
      <c r="GC80" s="26"/>
      <c r="GD80" s="26"/>
      <c r="GE80" s="26"/>
      <c r="GF80" s="26"/>
      <c r="GG80" s="26"/>
      <c r="GH80" s="26"/>
      <c r="GI80" s="26"/>
      <c r="GJ80" s="26"/>
      <c r="GK80" s="26"/>
      <c r="GL80" s="26"/>
      <c r="GM80" s="26"/>
      <c r="GN80" s="26"/>
      <c r="GO80" s="26"/>
      <c r="GP80" s="26"/>
      <c r="GQ80" s="26"/>
      <c r="GR80" s="26"/>
      <c r="GS80" s="26"/>
      <c r="GT80" s="26"/>
      <c r="GU80" s="26"/>
      <c r="GV80" s="26"/>
      <c r="GW80" s="26"/>
      <c r="GX80" s="26"/>
      <c r="GY80" s="26"/>
      <c r="GZ80" s="26"/>
      <c r="HA80" s="26"/>
      <c r="HB80" s="26"/>
      <c r="HC80" s="26"/>
      <c r="HD80" s="26"/>
      <c r="HE80" s="26"/>
      <c r="HF80" s="26"/>
      <c r="HG80" s="26"/>
      <c r="HH80" s="26"/>
      <c r="HI80" s="26"/>
      <c r="HJ80" s="26"/>
      <c r="HK80" s="26"/>
      <c r="HL80" s="26"/>
      <c r="HM80" s="26"/>
      <c r="HN80" s="26"/>
      <c r="HO80" s="26"/>
      <c r="HP80" s="26"/>
      <c r="HQ80" s="26"/>
      <c r="HR80" s="26"/>
      <c r="HS80" s="26"/>
      <c r="HT80" s="26"/>
      <c r="HU80" s="26"/>
      <c r="HV80" s="26"/>
      <c r="HW80" s="26"/>
      <c r="HX80" s="26"/>
      <c r="HY80" s="26"/>
      <c r="HZ80" s="26"/>
      <c r="IA80" s="26"/>
      <c r="IB80" s="26"/>
      <c r="IC80" s="26"/>
      <c r="ID80" s="26"/>
      <c r="IE80" s="26"/>
      <c r="IF80" s="26"/>
      <c r="IG80" s="26"/>
      <c r="IH80" s="26"/>
      <c r="II80" s="26"/>
      <c r="IJ80" s="26"/>
      <c r="IK80" s="26"/>
    </row>
    <row r="81" spans="1:9" ht="63">
      <c r="A81" s="39">
        <v>6340200</v>
      </c>
      <c r="B81" s="14" t="s">
        <v>24</v>
      </c>
      <c r="C81" s="11">
        <v>116443</v>
      </c>
      <c r="D81" s="62"/>
    </row>
    <row r="82" spans="1:9" ht="70.5" customHeight="1">
      <c r="A82" s="39">
        <v>6340500</v>
      </c>
      <c r="B82" s="14" t="s">
        <v>25</v>
      </c>
      <c r="C82" s="11">
        <f>53005484-469433</f>
        <v>52536051</v>
      </c>
      <c r="D82" s="62"/>
    </row>
    <row r="83" spans="1:9" ht="47.25">
      <c r="A83" s="39">
        <v>6340600</v>
      </c>
      <c r="B83" s="14" t="s">
        <v>26</v>
      </c>
      <c r="C83" s="11">
        <f>1018500-107621</f>
        <v>910879</v>
      </c>
      <c r="D83" s="62"/>
    </row>
    <row r="84" spans="1:9" ht="63">
      <c r="A84" s="39">
        <v>6340700</v>
      </c>
      <c r="B84" s="14" t="s">
        <v>27</v>
      </c>
      <c r="C84" s="11">
        <f>7650540-12190</f>
        <v>7638350</v>
      </c>
      <c r="D84" s="62"/>
    </row>
    <row r="85" spans="1:9" ht="31.5">
      <c r="A85" s="39">
        <v>6340800</v>
      </c>
      <c r="B85" s="14" t="s">
        <v>28</v>
      </c>
      <c r="C85" s="11">
        <f>246829-672</f>
        <v>246157</v>
      </c>
      <c r="D85" s="62"/>
    </row>
    <row r="86" spans="1:9" ht="47.25">
      <c r="A86" s="39">
        <v>6340900</v>
      </c>
      <c r="B86" s="14" t="s">
        <v>29</v>
      </c>
      <c r="C86" s="11">
        <v>21146</v>
      </c>
      <c r="D86" s="62"/>
      <c r="I86" s="35"/>
    </row>
    <row r="87" spans="1:9" ht="31.5">
      <c r="A87" s="39">
        <v>6340950</v>
      </c>
      <c r="B87" s="14" t="s">
        <v>30</v>
      </c>
      <c r="C87" s="11">
        <v>250818</v>
      </c>
      <c r="D87" s="62"/>
    </row>
    <row r="88" spans="1:9" ht="31.5">
      <c r="A88" s="39">
        <v>6340960</v>
      </c>
      <c r="B88" s="14" t="s">
        <v>288</v>
      </c>
      <c r="C88" s="11">
        <f>26316887+5000</f>
        <v>26321887</v>
      </c>
      <c r="D88" s="62"/>
    </row>
    <row r="89" spans="1:9" ht="31.5">
      <c r="A89" s="39">
        <v>6410000</v>
      </c>
      <c r="B89" s="14" t="s">
        <v>289</v>
      </c>
      <c r="C89" s="11">
        <f>SUM(C90:C91)</f>
        <v>227208891</v>
      </c>
      <c r="D89" s="62"/>
    </row>
    <row r="90" spans="1:9" ht="47.25">
      <c r="A90" s="39">
        <v>6410100</v>
      </c>
      <c r="B90" s="14" t="s">
        <v>290</v>
      </c>
      <c r="C90" s="11">
        <v>227143320</v>
      </c>
      <c r="D90" s="63"/>
      <c r="E90" s="64"/>
    </row>
    <row r="91" spans="1:9" ht="31.5">
      <c r="A91" s="39">
        <v>6410200</v>
      </c>
      <c r="B91" s="14" t="s">
        <v>291</v>
      </c>
      <c r="C91" s="11">
        <f>71537-5966</f>
        <v>65571</v>
      </c>
      <c r="D91" s="62"/>
    </row>
    <row r="92" spans="1:9">
      <c r="A92" s="39"/>
      <c r="B92" s="14" t="s">
        <v>301</v>
      </c>
      <c r="C92" s="11">
        <f>C17+C66+C78+C89</f>
        <v>1988141635</v>
      </c>
      <c r="D92" s="62"/>
    </row>
    <row r="93" spans="1:9">
      <c r="C93" s="1" t="s">
        <v>345</v>
      </c>
    </row>
    <row r="94" spans="1:9">
      <c r="C94" s="23" t="s">
        <v>346</v>
      </c>
    </row>
  </sheetData>
  <mergeCells count="133">
    <mergeCell ref="GF10:GG10"/>
    <mergeCell ref="GH10:GI10"/>
    <mergeCell ref="GJ10:GK10"/>
    <mergeCell ref="GR10:GS10"/>
    <mergeCell ref="GX10:GY10"/>
    <mergeCell ref="HD10:HE10"/>
    <mergeCell ref="HF10:HG10"/>
    <mergeCell ref="HN10:HO10"/>
    <mergeCell ref="HH10:HI10"/>
    <mergeCell ref="HJ10:HK10"/>
    <mergeCell ref="HL10:HM10"/>
    <mergeCell ref="GL10:GM10"/>
    <mergeCell ref="GN10:GO10"/>
    <mergeCell ref="GP10:GQ10"/>
    <mergeCell ref="GZ10:HA10"/>
    <mergeCell ref="HB10:HC10"/>
    <mergeCell ref="GD10:GE10"/>
    <mergeCell ref="FH10:FI10"/>
    <mergeCell ref="FJ10:FK10"/>
    <mergeCell ref="FL10:FM10"/>
    <mergeCell ref="FN10:FO10"/>
    <mergeCell ref="FP10:FQ10"/>
    <mergeCell ref="FD10:FE10"/>
    <mergeCell ref="FF10:FG10"/>
    <mergeCell ref="IJ10:IK10"/>
    <mergeCell ref="HP10:HQ10"/>
    <mergeCell ref="HR10:HS10"/>
    <mergeCell ref="HT10:HU10"/>
    <mergeCell ref="HV10:HW10"/>
    <mergeCell ref="HX10:HY10"/>
    <mergeCell ref="IF10:IG10"/>
    <mergeCell ref="IB10:IC10"/>
    <mergeCell ref="HZ10:IA10"/>
    <mergeCell ref="ID10:IE10"/>
    <mergeCell ref="IH10:II10"/>
    <mergeCell ref="FR10:FS10"/>
    <mergeCell ref="GT10:GU10"/>
    <mergeCell ref="GV10:GW10"/>
    <mergeCell ref="FT10:FU10"/>
    <mergeCell ref="FV10:FW10"/>
    <mergeCell ref="ER10:ES10"/>
    <mergeCell ref="ET10:EU10"/>
    <mergeCell ref="EV10:EW10"/>
    <mergeCell ref="EX10:EY10"/>
    <mergeCell ref="EH10:EI10"/>
    <mergeCell ref="EZ10:FA10"/>
    <mergeCell ref="FB10:FC10"/>
    <mergeCell ref="GB10:GC10"/>
    <mergeCell ref="FZ10:GA10"/>
    <mergeCell ref="FX10:FY10"/>
    <mergeCell ref="CZ10:DA10"/>
    <mergeCell ref="DB10:DC10"/>
    <mergeCell ref="DD10:DE10"/>
    <mergeCell ref="DF10:DG10"/>
    <mergeCell ref="DH10:DI10"/>
    <mergeCell ref="EJ10:EK10"/>
    <mergeCell ref="EL10:EM10"/>
    <mergeCell ref="EN10:EO10"/>
    <mergeCell ref="EP10:EQ10"/>
    <mergeCell ref="EF10:EG10"/>
    <mergeCell ref="DJ10:DK10"/>
    <mergeCell ref="DL10:DM10"/>
    <mergeCell ref="DX10:DY10"/>
    <mergeCell ref="DR10:DS10"/>
    <mergeCell ref="DT10:DU10"/>
    <mergeCell ref="DN10:DO10"/>
    <mergeCell ref="DP10:DQ10"/>
    <mergeCell ref="DV10:DW10"/>
    <mergeCell ref="DZ10:EA10"/>
    <mergeCell ref="EB10:EC10"/>
    <mergeCell ref="ED10:EE10"/>
    <mergeCell ref="CP10:CQ10"/>
    <mergeCell ref="CR10:CS10"/>
    <mergeCell ref="CF10:CG10"/>
    <mergeCell ref="BJ10:BK10"/>
    <mergeCell ref="BL10:BM10"/>
    <mergeCell ref="BN10:BO10"/>
    <mergeCell ref="BP10:BQ10"/>
    <mergeCell ref="CV10:CW10"/>
    <mergeCell ref="CX10:CY10"/>
    <mergeCell ref="BF10:BG10"/>
    <mergeCell ref="BH10:BI10"/>
    <mergeCell ref="AL10:AM10"/>
    <mergeCell ref="AN10:AO10"/>
    <mergeCell ref="AP10:AQ10"/>
    <mergeCell ref="AR10:AS10"/>
    <mergeCell ref="AT10:AU10"/>
    <mergeCell ref="CT10:CU10"/>
    <mergeCell ref="BR10:BS10"/>
    <mergeCell ref="BT10:BU10"/>
    <mergeCell ref="BV10:BW10"/>
    <mergeCell ref="BX10:BY10"/>
    <mergeCell ref="AV10:AW10"/>
    <mergeCell ref="AX10:AY10"/>
    <mergeCell ref="AZ10:BA10"/>
    <mergeCell ref="BB10:BC10"/>
    <mergeCell ref="BD10:BE10"/>
    <mergeCell ref="CD10:CE10"/>
    <mergeCell ref="BZ10:CA10"/>
    <mergeCell ref="CB10:CC10"/>
    <mergeCell ref="CH10:CI10"/>
    <mergeCell ref="CJ10:CK10"/>
    <mergeCell ref="CL10:CM10"/>
    <mergeCell ref="CN10:CO10"/>
    <mergeCell ref="A15:C15"/>
    <mergeCell ref="AH10:AI10"/>
    <mergeCell ref="AJ10:AK10"/>
    <mergeCell ref="N10:O10"/>
    <mergeCell ref="P10:Q10"/>
    <mergeCell ref="R10:S10"/>
    <mergeCell ref="T10:U10"/>
    <mergeCell ref="V10:W10"/>
    <mergeCell ref="X10:Y10"/>
    <mergeCell ref="Z10:AA10"/>
    <mergeCell ref="B11:C11"/>
    <mergeCell ref="B12:C12"/>
    <mergeCell ref="AB10:AC10"/>
    <mergeCell ref="AD10:AE10"/>
    <mergeCell ref="AF10:AG10"/>
    <mergeCell ref="B9:C9"/>
    <mergeCell ref="B13:C13"/>
    <mergeCell ref="L10:M10"/>
    <mergeCell ref="H10:I10"/>
    <mergeCell ref="J10:K10"/>
    <mergeCell ref="F10:G10"/>
    <mergeCell ref="A3:C3"/>
    <mergeCell ref="B2:C2"/>
    <mergeCell ref="B1:C1"/>
    <mergeCell ref="B10:C10"/>
    <mergeCell ref="B4:C4"/>
    <mergeCell ref="B5:C5"/>
    <mergeCell ref="B6:C6"/>
    <mergeCell ref="B7:C7"/>
  </mergeCells>
  <phoneticPr fontId="6" type="noConversion"/>
  <pageMargins left="1.1811023622047245" right="0.39370078740157483" top="0.39370078740157483" bottom="0.78740157480314965" header="0" footer="0.31496062992125984"/>
  <pageSetup paperSize="9" scale="99" firstPageNumber="3" orientation="portrait" useFirstPageNumber="1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T256"/>
  <sheetViews>
    <sheetView topLeftCell="A235" zoomScaleNormal="100" zoomScaleSheetLayoutView="93" workbookViewId="0">
      <selection activeCell="A247" sqref="A247:XFD247"/>
    </sheetView>
  </sheetViews>
  <sheetFormatPr defaultColWidth="8.7109375" defaultRowHeight="15.75"/>
  <cols>
    <col min="1" max="1" width="4.7109375" style="22" customWidth="1"/>
    <col min="2" max="2" width="5.140625" style="22" customWidth="1"/>
    <col min="3" max="3" width="8.5703125" style="22" customWidth="1"/>
    <col min="4" max="4" width="57.28515625" style="18" customWidth="1"/>
    <col min="5" max="5" width="15.28515625" style="3" customWidth="1"/>
    <col min="6" max="6" width="12.140625" style="3" bestFit="1" customWidth="1"/>
    <col min="7" max="7" width="8.7109375" style="3" customWidth="1"/>
    <col min="8" max="16384" width="8.7109375" style="3"/>
  </cols>
  <sheetData>
    <row r="1" spans="1:254" ht="15.6" customHeight="1">
      <c r="A1" s="81" t="s">
        <v>316</v>
      </c>
      <c r="B1" s="81"/>
      <c r="C1" s="81"/>
      <c r="D1" s="81"/>
      <c r="E1" s="81"/>
    </row>
    <row r="2" spans="1:254" ht="15.6" customHeight="1">
      <c r="A2" s="81" t="s">
        <v>319</v>
      </c>
      <c r="B2" s="81"/>
      <c r="C2" s="81"/>
      <c r="D2" s="81"/>
      <c r="E2" s="81"/>
    </row>
    <row r="3" spans="1:254" ht="15.6" customHeight="1">
      <c r="A3" s="83" t="s">
        <v>322</v>
      </c>
      <c r="B3" s="83"/>
      <c r="C3" s="83"/>
      <c r="D3" s="83"/>
      <c r="E3" s="83"/>
    </row>
    <row r="4" spans="1:254" ht="15.6" customHeight="1">
      <c r="A4" s="77"/>
      <c r="B4" s="77"/>
      <c r="C4" s="77"/>
      <c r="D4" s="81" t="s">
        <v>261</v>
      </c>
      <c r="E4" s="81"/>
    </row>
    <row r="5" spans="1:254" ht="15.6" customHeight="1">
      <c r="A5" s="83" t="s">
        <v>328</v>
      </c>
      <c r="B5" s="83"/>
      <c r="C5" s="83"/>
      <c r="D5" s="83"/>
      <c r="E5" s="83"/>
    </row>
    <row r="6" spans="1:254" ht="15.6" customHeight="1">
      <c r="A6" s="77"/>
      <c r="B6" s="77"/>
      <c r="C6" s="77"/>
      <c r="D6" s="81" t="s">
        <v>314</v>
      </c>
      <c r="E6" s="81"/>
    </row>
    <row r="7" spans="1:254" ht="15.6" customHeight="1">
      <c r="A7" s="77"/>
      <c r="B7" s="77"/>
      <c r="C7" s="77"/>
      <c r="D7" s="81" t="s">
        <v>324</v>
      </c>
      <c r="E7" s="81"/>
    </row>
    <row r="8" spans="1:254" ht="15.6" customHeight="1">
      <c r="A8" s="1"/>
      <c r="B8" s="66"/>
      <c r="C8" s="66"/>
      <c r="D8" s="66"/>
      <c r="E8" s="71"/>
    </row>
    <row r="9" spans="1:254" ht="15.6" customHeight="1">
      <c r="A9" s="81" t="s">
        <v>329</v>
      </c>
      <c r="B9" s="81"/>
      <c r="C9" s="81"/>
      <c r="D9" s="81"/>
      <c r="E9" s="81"/>
    </row>
    <row r="10" spans="1:254" ht="15.6" customHeight="1">
      <c r="A10" s="81" t="s">
        <v>319</v>
      </c>
      <c r="B10" s="81"/>
      <c r="C10" s="81"/>
      <c r="D10" s="81"/>
      <c r="E10" s="81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  <c r="FT10" s="47"/>
      <c r="FU10" s="47"/>
      <c r="FV10" s="47"/>
      <c r="FW10" s="47"/>
      <c r="FX10" s="47"/>
      <c r="FY10" s="47"/>
      <c r="FZ10" s="47"/>
      <c r="GA10" s="47"/>
      <c r="GB10" s="47"/>
      <c r="GC10" s="47"/>
      <c r="GD10" s="47"/>
      <c r="GE10" s="47"/>
      <c r="GF10" s="47"/>
      <c r="GG10" s="47"/>
      <c r="GH10" s="47"/>
      <c r="GI10" s="47"/>
      <c r="GJ10" s="47"/>
      <c r="GK10" s="47"/>
      <c r="GL10" s="47"/>
      <c r="GM10" s="47"/>
      <c r="GN10" s="47"/>
      <c r="GO10" s="47"/>
      <c r="GP10" s="47"/>
      <c r="GQ10" s="47"/>
      <c r="GR10" s="47"/>
      <c r="GS10" s="47"/>
      <c r="GT10" s="47"/>
      <c r="GU10" s="47"/>
      <c r="GV10" s="47"/>
      <c r="GW10" s="47"/>
      <c r="GX10" s="47"/>
      <c r="GY10" s="47"/>
      <c r="GZ10" s="47"/>
      <c r="HA10" s="47"/>
      <c r="HB10" s="47"/>
      <c r="HC10" s="47"/>
      <c r="HD10" s="47"/>
      <c r="HE10" s="47"/>
      <c r="HF10" s="47"/>
      <c r="HG10" s="47"/>
      <c r="HH10" s="47"/>
      <c r="HI10" s="47"/>
      <c r="HJ10" s="47"/>
      <c r="HK10" s="47"/>
      <c r="HL10" s="47"/>
      <c r="HM10" s="47"/>
      <c r="HN10" s="47"/>
      <c r="HO10" s="47"/>
      <c r="HP10" s="47"/>
      <c r="HQ10" s="47"/>
      <c r="HR10" s="47"/>
      <c r="HS10" s="47"/>
      <c r="HT10" s="47"/>
      <c r="HU10" s="47"/>
      <c r="HV10" s="47"/>
      <c r="HW10" s="47"/>
      <c r="HX10" s="47"/>
      <c r="HY10" s="47"/>
      <c r="HZ10" s="47"/>
      <c r="IA10" s="47"/>
      <c r="IB10" s="47"/>
      <c r="IC10" s="47"/>
      <c r="ID10" s="47"/>
      <c r="IE10" s="47"/>
      <c r="IF10" s="47"/>
      <c r="IG10" s="47"/>
      <c r="IH10" s="47"/>
      <c r="II10" s="47"/>
      <c r="IJ10" s="47"/>
      <c r="IK10" s="47"/>
      <c r="IL10" s="47"/>
      <c r="IM10" s="47"/>
      <c r="IN10" s="47"/>
      <c r="IO10" s="47"/>
      <c r="IP10" s="47"/>
      <c r="IQ10" s="47"/>
      <c r="IR10" s="47"/>
      <c r="IS10" s="47"/>
      <c r="IT10" s="47"/>
    </row>
    <row r="11" spans="1:254" ht="15.75" customHeight="1">
      <c r="A11" s="70"/>
      <c r="B11" s="81"/>
      <c r="C11" s="81"/>
      <c r="D11" s="81" t="s">
        <v>328</v>
      </c>
      <c r="E11" s="81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47"/>
      <c r="FV11" s="47"/>
      <c r="FW11" s="47"/>
      <c r="FX11" s="47"/>
      <c r="FY11" s="47"/>
      <c r="FZ11" s="47"/>
      <c r="GA11" s="47"/>
      <c r="GB11" s="47"/>
      <c r="GC11" s="47"/>
      <c r="GD11" s="47"/>
      <c r="GE11" s="47"/>
      <c r="GF11" s="47"/>
      <c r="GG11" s="47"/>
      <c r="GH11" s="47"/>
      <c r="GI11" s="47"/>
      <c r="GJ11" s="47"/>
      <c r="GK11" s="47"/>
      <c r="GL11" s="47"/>
      <c r="GM11" s="47"/>
      <c r="GN11" s="47"/>
      <c r="GO11" s="47"/>
      <c r="GP11" s="47"/>
      <c r="GQ11" s="47"/>
      <c r="GR11" s="47"/>
      <c r="GS11" s="47"/>
      <c r="GT11" s="47"/>
      <c r="GU11" s="47"/>
      <c r="GV11" s="47"/>
      <c r="GW11" s="47"/>
      <c r="GX11" s="47"/>
      <c r="GY11" s="47"/>
      <c r="GZ11" s="47"/>
      <c r="HA11" s="47"/>
      <c r="HB11" s="47"/>
      <c r="HC11" s="47"/>
      <c r="HD11" s="47"/>
      <c r="HE11" s="47"/>
      <c r="HF11" s="47"/>
      <c r="HG11" s="47"/>
      <c r="HH11" s="47"/>
      <c r="HI11" s="47"/>
      <c r="HJ11" s="47"/>
      <c r="HK11" s="47"/>
      <c r="HL11" s="47"/>
      <c r="HM11" s="47"/>
      <c r="HN11" s="47"/>
      <c r="HO11" s="47"/>
      <c r="HP11" s="47"/>
      <c r="HQ11" s="47"/>
      <c r="HR11" s="47"/>
      <c r="HS11" s="47"/>
      <c r="HT11" s="47"/>
      <c r="HU11" s="47"/>
      <c r="HV11" s="47"/>
      <c r="HW11" s="47"/>
      <c r="HX11" s="47"/>
      <c r="HY11" s="47"/>
      <c r="HZ11" s="47"/>
      <c r="IA11" s="47"/>
      <c r="IB11" s="47"/>
      <c r="IC11" s="47"/>
      <c r="ID11" s="47"/>
      <c r="IE11" s="47"/>
      <c r="IF11" s="47"/>
      <c r="IG11" s="47"/>
      <c r="IH11" s="47"/>
      <c r="II11" s="47"/>
      <c r="IJ11" s="47"/>
      <c r="IK11" s="47"/>
      <c r="IL11" s="47"/>
      <c r="IM11" s="47"/>
      <c r="IN11" s="47"/>
      <c r="IO11" s="47"/>
      <c r="IP11" s="47"/>
      <c r="IQ11" s="47"/>
      <c r="IR11" s="47"/>
      <c r="IS11" s="47"/>
      <c r="IT11" s="47"/>
    </row>
    <row r="12" spans="1:254" ht="15.75" customHeight="1">
      <c r="A12" s="70"/>
      <c r="B12" s="81"/>
      <c r="C12" s="81"/>
      <c r="D12" s="81" t="s">
        <v>314</v>
      </c>
      <c r="E12" s="81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/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/>
      <c r="GM12" s="47"/>
      <c r="GN12" s="47"/>
      <c r="GO12" s="47"/>
      <c r="GP12" s="47"/>
      <c r="GQ12" s="47"/>
      <c r="GR12" s="47"/>
      <c r="GS12" s="47"/>
      <c r="GT12" s="47"/>
      <c r="GU12" s="47"/>
      <c r="GV12" s="47"/>
      <c r="GW12" s="47"/>
      <c r="GX12" s="47"/>
      <c r="GY12" s="47"/>
      <c r="GZ12" s="47"/>
      <c r="HA12" s="47"/>
      <c r="HB12" s="47"/>
      <c r="HC12" s="47"/>
      <c r="HD12" s="47"/>
      <c r="HE12" s="47"/>
      <c r="HF12" s="47"/>
      <c r="HG12" s="47"/>
      <c r="HH12" s="47"/>
      <c r="HI12" s="47"/>
      <c r="HJ12" s="47"/>
      <c r="HK12" s="47"/>
      <c r="HL12" s="47"/>
      <c r="HM12" s="47"/>
      <c r="HN12" s="47"/>
      <c r="HO12" s="47"/>
      <c r="HP12" s="47"/>
      <c r="HQ12" s="47"/>
      <c r="HR12" s="47"/>
      <c r="HS12" s="47"/>
      <c r="HT12" s="47"/>
      <c r="HU12" s="47"/>
      <c r="HV12" s="47"/>
      <c r="HW12" s="47"/>
      <c r="HX12" s="47"/>
      <c r="HY12" s="47"/>
      <c r="HZ12" s="47"/>
      <c r="IA12" s="47"/>
      <c r="IB12" s="47"/>
      <c r="IC12" s="47"/>
      <c r="ID12" s="47"/>
      <c r="IE12" s="47"/>
      <c r="IF12" s="47"/>
      <c r="IG12" s="47"/>
      <c r="IH12" s="47"/>
      <c r="II12" s="47"/>
      <c r="IJ12" s="47"/>
      <c r="IK12" s="47"/>
      <c r="IL12" s="47"/>
      <c r="IM12" s="47"/>
      <c r="IN12" s="47"/>
      <c r="IO12" s="47"/>
      <c r="IP12" s="47"/>
      <c r="IQ12" s="47"/>
      <c r="IR12" s="47"/>
      <c r="IS12" s="47"/>
      <c r="IT12" s="47"/>
    </row>
    <row r="13" spans="1:254">
      <c r="A13" s="70"/>
      <c r="B13" s="81"/>
      <c r="C13" s="81"/>
      <c r="D13" s="81" t="s">
        <v>327</v>
      </c>
      <c r="E13" s="81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/>
      <c r="GM13" s="47"/>
      <c r="GN13" s="47"/>
      <c r="GO13" s="47"/>
      <c r="GP13" s="47"/>
      <c r="GQ13" s="47"/>
      <c r="GR13" s="47"/>
      <c r="GS13" s="47"/>
      <c r="GT13" s="47"/>
      <c r="GU13" s="47"/>
      <c r="GV13" s="47"/>
      <c r="GW13" s="47"/>
      <c r="GX13" s="47"/>
      <c r="GY13" s="47"/>
      <c r="GZ13" s="47"/>
      <c r="HA13" s="47"/>
      <c r="HB13" s="47"/>
      <c r="HC13" s="47"/>
      <c r="HD13" s="47"/>
      <c r="HE13" s="47"/>
      <c r="HF13" s="47"/>
      <c r="HG13" s="47"/>
      <c r="HH13" s="47"/>
      <c r="HI13" s="47"/>
      <c r="HJ13" s="47"/>
      <c r="HK13" s="47"/>
      <c r="HL13" s="47"/>
      <c r="HM13" s="47"/>
      <c r="HN13" s="47"/>
      <c r="HO13" s="47"/>
      <c r="HP13" s="47"/>
      <c r="HQ13" s="47"/>
      <c r="HR13" s="47"/>
      <c r="HS13" s="47"/>
      <c r="HT13" s="47"/>
      <c r="HU13" s="47"/>
      <c r="HV13" s="47"/>
      <c r="HW13" s="47"/>
      <c r="HX13" s="47"/>
      <c r="HY13" s="47"/>
      <c r="HZ13" s="47"/>
      <c r="IA13" s="47"/>
      <c r="IB13" s="47"/>
      <c r="IC13" s="47"/>
      <c r="ID13" s="47"/>
      <c r="IE13" s="47"/>
      <c r="IF13" s="47"/>
      <c r="IG13" s="47"/>
      <c r="IH13" s="47"/>
      <c r="II13" s="47"/>
      <c r="IJ13" s="47"/>
      <c r="IK13" s="47"/>
      <c r="IL13" s="47"/>
      <c r="IM13" s="47"/>
      <c r="IN13" s="47"/>
      <c r="IO13" s="47"/>
      <c r="IP13" s="47"/>
      <c r="IQ13" s="47"/>
      <c r="IR13" s="47"/>
      <c r="IS13" s="47"/>
      <c r="IT13" s="47"/>
    </row>
    <row r="14" spans="1:254" ht="12" customHeight="1">
      <c r="A14" s="47"/>
      <c r="B14" s="45"/>
      <c r="C14" s="2"/>
      <c r="D14" s="45"/>
    </row>
    <row r="15" spans="1:254" ht="37.5" customHeight="1">
      <c r="A15" s="89" t="s">
        <v>37</v>
      </c>
      <c r="B15" s="89"/>
      <c r="C15" s="89"/>
      <c r="D15" s="89"/>
      <c r="E15" s="89"/>
    </row>
    <row r="16" spans="1:254" hidden="1">
      <c r="A16" s="46"/>
      <c r="B16" s="4"/>
      <c r="C16" s="5"/>
      <c r="D16" s="4"/>
    </row>
    <row r="17" spans="1:7" s="6" customFormat="1" ht="15.6" customHeight="1">
      <c r="A17" s="86" t="s">
        <v>38</v>
      </c>
      <c r="B17" s="86"/>
      <c r="C17" s="87" t="s">
        <v>0</v>
      </c>
      <c r="D17" s="91" t="s">
        <v>39</v>
      </c>
      <c r="E17" s="90" t="s">
        <v>315</v>
      </c>
    </row>
    <row r="18" spans="1:7" s="6" customFormat="1" ht="65.25" customHeight="1">
      <c r="A18" s="48" t="s">
        <v>40</v>
      </c>
      <c r="B18" s="48" t="s">
        <v>41</v>
      </c>
      <c r="C18" s="88"/>
      <c r="D18" s="91"/>
      <c r="E18" s="90"/>
    </row>
    <row r="19" spans="1:7" s="6" customFormat="1">
      <c r="A19" s="7" t="s">
        <v>42</v>
      </c>
      <c r="B19" s="7"/>
      <c r="C19" s="7"/>
      <c r="D19" s="8" t="s">
        <v>43</v>
      </c>
      <c r="E19" s="9">
        <f>E20</f>
        <v>32888806</v>
      </c>
      <c r="G19" s="43"/>
    </row>
    <row r="20" spans="1:7" s="6" customFormat="1" ht="60.75" customHeight="1">
      <c r="A20" s="7"/>
      <c r="B20" s="7" t="s">
        <v>44</v>
      </c>
      <c r="C20" s="7"/>
      <c r="D20" s="8" t="s">
        <v>45</v>
      </c>
      <c r="E20" s="9">
        <f>E21+E239</f>
        <v>32888806</v>
      </c>
    </row>
    <row r="21" spans="1:7">
      <c r="A21" s="7"/>
      <c r="B21" s="7"/>
      <c r="C21" s="7">
        <v>100000</v>
      </c>
      <c r="D21" s="8" t="s">
        <v>46</v>
      </c>
      <c r="E21" s="9">
        <f>E22+E57</f>
        <v>31157849</v>
      </c>
    </row>
    <row r="22" spans="1:7">
      <c r="A22" s="7"/>
      <c r="B22" s="7"/>
      <c r="C22" s="7">
        <v>110000</v>
      </c>
      <c r="D22" s="8" t="s">
        <v>47</v>
      </c>
      <c r="E22" s="9">
        <f>E23+E30+E31+E34+E37+E38+E46</f>
        <v>31155650</v>
      </c>
      <c r="F22" s="10"/>
    </row>
    <row r="23" spans="1:7">
      <c r="A23" s="7"/>
      <c r="B23" s="7"/>
      <c r="C23" s="7">
        <v>110100</v>
      </c>
      <c r="D23" s="8" t="s">
        <v>48</v>
      </c>
      <c r="E23" s="9">
        <f>SUM(E24:E29)</f>
        <v>19850830</v>
      </c>
    </row>
    <row r="24" spans="1:7">
      <c r="A24" s="7"/>
      <c r="B24" s="7"/>
      <c r="C24" s="7">
        <v>110110</v>
      </c>
      <c r="D24" s="8" t="s">
        <v>49</v>
      </c>
      <c r="E24" s="9">
        <v>12164355</v>
      </c>
    </row>
    <row r="25" spans="1:7">
      <c r="A25" s="7"/>
      <c r="B25" s="7"/>
      <c r="C25" s="7">
        <v>110120</v>
      </c>
      <c r="D25" s="8" t="s">
        <v>50</v>
      </c>
      <c r="E25" s="9">
        <v>1206490</v>
      </c>
    </row>
    <row r="26" spans="1:7">
      <c r="A26" s="7"/>
      <c r="B26" s="7"/>
      <c r="C26" s="7">
        <v>110130</v>
      </c>
      <c r="D26" s="8" t="s">
        <v>51</v>
      </c>
      <c r="E26" s="9">
        <v>3102862</v>
      </c>
    </row>
    <row r="27" spans="1:7">
      <c r="A27" s="7"/>
      <c r="B27" s="7"/>
      <c r="C27" s="7">
        <v>110170</v>
      </c>
      <c r="D27" s="8" t="s">
        <v>52</v>
      </c>
      <c r="E27" s="9">
        <v>2096843</v>
      </c>
    </row>
    <row r="28" spans="1:7">
      <c r="A28" s="7"/>
      <c r="B28" s="7"/>
      <c r="C28" s="7">
        <v>110180</v>
      </c>
      <c r="D28" s="8" t="s">
        <v>53</v>
      </c>
      <c r="E28" s="9">
        <v>1216436</v>
      </c>
    </row>
    <row r="29" spans="1:7">
      <c r="A29" s="7"/>
      <c r="B29" s="7"/>
      <c r="C29" s="7">
        <v>110190</v>
      </c>
      <c r="D29" s="8" t="s">
        <v>54</v>
      </c>
      <c r="E29" s="9">
        <v>63844</v>
      </c>
    </row>
    <row r="30" spans="1:7" ht="31.15" customHeight="1">
      <c r="A30" s="7"/>
      <c r="B30" s="7"/>
      <c r="C30" s="7">
        <v>110200</v>
      </c>
      <c r="D30" s="8" t="s">
        <v>55</v>
      </c>
      <c r="E30" s="9">
        <v>4673660</v>
      </c>
    </row>
    <row r="31" spans="1:7" ht="29.25" customHeight="1">
      <c r="A31" s="7"/>
      <c r="B31" s="7"/>
      <c r="C31" s="7">
        <v>110300</v>
      </c>
      <c r="D31" s="8" t="s">
        <v>56</v>
      </c>
      <c r="E31" s="9">
        <f>E32+E33</f>
        <v>1565343</v>
      </c>
    </row>
    <row r="32" spans="1:7">
      <c r="A32" s="7"/>
      <c r="B32" s="7"/>
      <c r="C32" s="7">
        <v>110350</v>
      </c>
      <c r="D32" s="8" t="s">
        <v>57</v>
      </c>
      <c r="E32" s="9">
        <f>477364+200000</f>
        <v>677364</v>
      </c>
    </row>
    <row r="33" spans="1:5" ht="15.75" customHeight="1">
      <c r="A33" s="7"/>
      <c r="B33" s="7"/>
      <c r="C33" s="7">
        <v>110360</v>
      </c>
      <c r="D33" s="8" t="s">
        <v>58</v>
      </c>
      <c r="E33" s="9">
        <v>887979</v>
      </c>
    </row>
    <row r="34" spans="1:5">
      <c r="A34" s="7"/>
      <c r="B34" s="7"/>
      <c r="C34" s="7">
        <v>110400</v>
      </c>
      <c r="D34" s="8" t="s">
        <v>59</v>
      </c>
      <c r="E34" s="9">
        <f>E35+E36</f>
        <v>177595</v>
      </c>
    </row>
    <row r="35" spans="1:5" ht="30" customHeight="1">
      <c r="A35" s="7"/>
      <c r="B35" s="7"/>
      <c r="C35" s="7">
        <v>110410</v>
      </c>
      <c r="D35" s="8" t="s">
        <v>60</v>
      </c>
      <c r="E35" s="9">
        <v>39745</v>
      </c>
    </row>
    <row r="36" spans="1:5" ht="36.75" customHeight="1">
      <c r="A36" s="7"/>
      <c r="B36" s="7"/>
      <c r="C36" s="7" t="s">
        <v>61</v>
      </c>
      <c r="D36" s="8" t="s">
        <v>62</v>
      </c>
      <c r="E36" s="9">
        <v>137850</v>
      </c>
    </row>
    <row r="37" spans="1:5">
      <c r="A37" s="7"/>
      <c r="B37" s="7"/>
      <c r="C37" s="7">
        <v>110600</v>
      </c>
      <c r="D37" s="8" t="s">
        <v>63</v>
      </c>
      <c r="E37" s="9">
        <v>723016</v>
      </c>
    </row>
    <row r="38" spans="1:5">
      <c r="A38" s="7"/>
      <c r="B38" s="7"/>
      <c r="C38" s="7">
        <v>110700</v>
      </c>
      <c r="D38" s="8" t="s">
        <v>64</v>
      </c>
      <c r="E38" s="11">
        <f>SUM(E39:E45)</f>
        <v>920508</v>
      </c>
    </row>
    <row r="39" spans="1:5">
      <c r="A39" s="7"/>
      <c r="B39" s="7"/>
      <c r="C39" s="7">
        <v>110710</v>
      </c>
      <c r="D39" s="8" t="s">
        <v>65</v>
      </c>
      <c r="E39" s="9">
        <v>266726</v>
      </c>
    </row>
    <row r="40" spans="1:5">
      <c r="A40" s="7"/>
      <c r="B40" s="7"/>
      <c r="C40" s="7">
        <v>110720</v>
      </c>
      <c r="D40" s="8" t="s">
        <v>66</v>
      </c>
      <c r="E40" s="9">
        <v>243151</v>
      </c>
    </row>
    <row r="41" spans="1:5">
      <c r="A41" s="7"/>
      <c r="B41" s="7"/>
      <c r="C41" s="7">
        <v>110730</v>
      </c>
      <c r="D41" s="8" t="s">
        <v>67</v>
      </c>
      <c r="E41" s="9">
        <v>152872</v>
      </c>
    </row>
    <row r="42" spans="1:5">
      <c r="A42" s="7"/>
      <c r="B42" s="7"/>
      <c r="C42" s="7">
        <v>110740</v>
      </c>
      <c r="D42" s="8" t="s">
        <v>68</v>
      </c>
      <c r="E42" s="9">
        <v>22371</v>
      </c>
    </row>
    <row r="43" spans="1:5">
      <c r="A43" s="7"/>
      <c r="B43" s="7"/>
      <c r="C43" s="7">
        <v>110750</v>
      </c>
      <c r="D43" s="8" t="s">
        <v>69</v>
      </c>
      <c r="E43" s="11">
        <f>18047-280</f>
        <v>17767</v>
      </c>
    </row>
    <row r="44" spans="1:5">
      <c r="A44" s="7"/>
      <c r="B44" s="7"/>
      <c r="C44" s="7">
        <v>110760</v>
      </c>
      <c r="D44" s="8" t="s">
        <v>70</v>
      </c>
      <c r="E44" s="9">
        <v>206204</v>
      </c>
    </row>
    <row r="45" spans="1:5">
      <c r="A45" s="7"/>
      <c r="B45" s="7"/>
      <c r="C45" s="7">
        <v>110780</v>
      </c>
      <c r="D45" s="8" t="s">
        <v>71</v>
      </c>
      <c r="E45" s="9">
        <v>11417</v>
      </c>
    </row>
    <row r="46" spans="1:5" ht="29.25" customHeight="1">
      <c r="A46" s="7"/>
      <c r="B46" s="7"/>
      <c r="C46" s="7">
        <v>111000</v>
      </c>
      <c r="D46" s="8" t="s">
        <v>72</v>
      </c>
      <c r="E46" s="9">
        <f>SUM(E47:E56)</f>
        <v>3244698</v>
      </c>
    </row>
    <row r="47" spans="1:5">
      <c r="A47" s="7"/>
      <c r="B47" s="7"/>
      <c r="C47" s="7">
        <v>111020</v>
      </c>
      <c r="D47" s="8" t="s">
        <v>73</v>
      </c>
      <c r="E47" s="9">
        <v>125000</v>
      </c>
    </row>
    <row r="48" spans="1:5">
      <c r="A48" s="7"/>
      <c r="B48" s="7"/>
      <c r="C48" s="7">
        <v>111030</v>
      </c>
      <c r="D48" s="8" t="s">
        <v>74</v>
      </c>
      <c r="E48" s="9">
        <v>35755</v>
      </c>
    </row>
    <row r="49" spans="1:5">
      <c r="A49" s="7"/>
      <c r="B49" s="7"/>
      <c r="C49" s="7">
        <v>111042</v>
      </c>
      <c r="D49" s="8" t="s">
        <v>75</v>
      </c>
      <c r="E49" s="9">
        <f>30532+15000</f>
        <v>45532</v>
      </c>
    </row>
    <row r="50" spans="1:5" ht="31.5">
      <c r="A50" s="7"/>
      <c r="B50" s="7"/>
      <c r="C50" s="7" t="s">
        <v>76</v>
      </c>
      <c r="D50" s="8" t="s">
        <v>77</v>
      </c>
      <c r="E50" s="9">
        <v>1800000</v>
      </c>
    </row>
    <row r="51" spans="1:5">
      <c r="A51" s="7"/>
      <c r="B51" s="7"/>
      <c r="C51" s="7">
        <v>111044</v>
      </c>
      <c r="D51" s="8" t="s">
        <v>78</v>
      </c>
      <c r="E51" s="9">
        <v>177596</v>
      </c>
    </row>
    <row r="52" spans="1:5">
      <c r="A52" s="7"/>
      <c r="B52" s="7"/>
      <c r="C52" s="7">
        <v>111045</v>
      </c>
      <c r="D52" s="8" t="s">
        <v>79</v>
      </c>
      <c r="E52" s="9">
        <v>501000</v>
      </c>
    </row>
    <row r="53" spans="1:5">
      <c r="A53" s="7"/>
      <c r="B53" s="7"/>
      <c r="C53" s="7">
        <v>111046</v>
      </c>
      <c r="D53" s="8" t="s">
        <v>80</v>
      </c>
      <c r="E53" s="9">
        <v>5238</v>
      </c>
    </row>
    <row r="54" spans="1:5">
      <c r="A54" s="7"/>
      <c r="B54" s="7"/>
      <c r="C54" s="7">
        <v>111050</v>
      </c>
      <c r="D54" s="8" t="s">
        <v>81</v>
      </c>
      <c r="E54" s="9">
        <v>189894</v>
      </c>
    </row>
    <row r="55" spans="1:5">
      <c r="A55" s="7"/>
      <c r="B55" s="7"/>
      <c r="C55" s="7" t="s">
        <v>82</v>
      </c>
      <c r="D55" s="8" t="s">
        <v>83</v>
      </c>
      <c r="E55" s="9">
        <v>100000</v>
      </c>
    </row>
    <row r="56" spans="1:5" ht="32.25" customHeight="1">
      <c r="A56" s="7"/>
      <c r="B56" s="7"/>
      <c r="C56" s="7">
        <v>111070</v>
      </c>
      <c r="D56" s="8" t="s">
        <v>84</v>
      </c>
      <c r="E56" s="9">
        <f>164683+100000</f>
        <v>264683</v>
      </c>
    </row>
    <row r="57" spans="1:5">
      <c r="A57" s="7"/>
      <c r="B57" s="7"/>
      <c r="C57" s="7">
        <v>130650</v>
      </c>
      <c r="D57" s="8" t="s">
        <v>85</v>
      </c>
      <c r="E57" s="9">
        <v>2199</v>
      </c>
    </row>
    <row r="58" spans="1:5" ht="30.75" customHeight="1">
      <c r="A58" s="7"/>
      <c r="B58" s="7"/>
      <c r="C58" s="7">
        <v>140000</v>
      </c>
      <c r="D58" s="8" t="s">
        <v>86</v>
      </c>
      <c r="E58" s="9">
        <f>E59+E69+E76+E75</f>
        <v>34586277</v>
      </c>
    </row>
    <row r="59" spans="1:5">
      <c r="A59" s="7"/>
      <c r="B59" s="7"/>
      <c r="C59" s="7">
        <v>140200</v>
      </c>
      <c r="D59" s="8" t="s">
        <v>87</v>
      </c>
      <c r="E59" s="9">
        <f>E60+E61+E64+E65+E66</f>
        <v>1631783</v>
      </c>
    </row>
    <row r="60" spans="1:5">
      <c r="A60" s="7"/>
      <c r="B60" s="7"/>
      <c r="C60" s="7">
        <v>140210</v>
      </c>
      <c r="D60" s="8" t="s">
        <v>88</v>
      </c>
      <c r="E60" s="9">
        <v>356121</v>
      </c>
    </row>
    <row r="61" spans="1:5">
      <c r="A61" s="7"/>
      <c r="B61" s="7"/>
      <c r="C61" s="7">
        <v>140220</v>
      </c>
      <c r="D61" s="8" t="s">
        <v>89</v>
      </c>
      <c r="E61" s="9">
        <f>SUM(E62:E63)</f>
        <v>190319</v>
      </c>
    </row>
    <row r="62" spans="1:5" ht="37.5" customHeight="1">
      <c r="A62" s="7"/>
      <c r="B62" s="7"/>
      <c r="C62" s="7">
        <v>140221</v>
      </c>
      <c r="D62" s="8" t="s">
        <v>90</v>
      </c>
      <c r="E62" s="12">
        <f>173476-17825</f>
        <v>155651</v>
      </c>
    </row>
    <row r="63" spans="1:5">
      <c r="A63" s="7"/>
      <c r="B63" s="7"/>
      <c r="C63" s="7">
        <v>140222</v>
      </c>
      <c r="D63" s="8" t="s">
        <v>91</v>
      </c>
      <c r="E63" s="9">
        <f>36938-2270</f>
        <v>34668</v>
      </c>
    </row>
    <row r="64" spans="1:5" ht="18.75" customHeight="1">
      <c r="A64" s="7"/>
      <c r="B64" s="7"/>
      <c r="C64" s="7">
        <v>140230</v>
      </c>
      <c r="D64" s="8" t="s">
        <v>92</v>
      </c>
      <c r="E64" s="9">
        <v>700329</v>
      </c>
    </row>
    <row r="65" spans="1:6" ht="34.5" customHeight="1">
      <c r="A65" s="7"/>
      <c r="B65" s="7"/>
      <c r="C65" s="7">
        <v>140240</v>
      </c>
      <c r="D65" s="8" t="s">
        <v>93</v>
      </c>
      <c r="E65" s="9">
        <v>375264</v>
      </c>
    </row>
    <row r="66" spans="1:6">
      <c r="A66" s="7"/>
      <c r="B66" s="7"/>
      <c r="C66" s="7">
        <v>140250</v>
      </c>
      <c r="D66" s="8" t="s">
        <v>94</v>
      </c>
      <c r="E66" s="9">
        <f>SUM(E67:E68)</f>
        <v>9750</v>
      </c>
    </row>
    <row r="67" spans="1:6">
      <c r="A67" s="7"/>
      <c r="B67" s="7"/>
      <c r="C67" s="7">
        <v>140251</v>
      </c>
      <c r="D67" s="8" t="s">
        <v>95</v>
      </c>
      <c r="E67" s="9">
        <v>7900</v>
      </c>
      <c r="F67" s="10"/>
    </row>
    <row r="68" spans="1:6">
      <c r="A68" s="7"/>
      <c r="B68" s="7"/>
      <c r="C68" s="7">
        <v>140252</v>
      </c>
      <c r="D68" s="8" t="s">
        <v>96</v>
      </c>
      <c r="E68" s="9">
        <v>1850</v>
      </c>
    </row>
    <row r="69" spans="1:6">
      <c r="A69" s="7"/>
      <c r="B69" s="7"/>
      <c r="C69" s="7">
        <v>140400</v>
      </c>
      <c r="D69" s="8" t="s">
        <v>97</v>
      </c>
      <c r="E69" s="9">
        <f>SUM(E70:E72)+E73</f>
        <v>32917994</v>
      </c>
    </row>
    <row r="70" spans="1:6">
      <c r="A70" s="7"/>
      <c r="B70" s="7"/>
      <c r="C70" s="7">
        <v>140410</v>
      </c>
      <c r="D70" s="8" t="s">
        <v>98</v>
      </c>
      <c r="E70" s="9">
        <v>32589790</v>
      </c>
    </row>
    <row r="71" spans="1:6" ht="14.25" customHeight="1">
      <c r="A71" s="7"/>
      <c r="B71" s="7"/>
      <c r="C71" s="7">
        <v>140420</v>
      </c>
      <c r="D71" s="8" t="s">
        <v>99</v>
      </c>
      <c r="E71" s="9">
        <v>273246</v>
      </c>
    </row>
    <row r="72" spans="1:6">
      <c r="A72" s="7"/>
      <c r="B72" s="7"/>
      <c r="C72" s="7">
        <v>140440</v>
      </c>
      <c r="D72" s="8" t="s">
        <v>52</v>
      </c>
      <c r="E72" s="9">
        <v>19200</v>
      </c>
    </row>
    <row r="73" spans="1:6">
      <c r="A73" s="7"/>
      <c r="B73" s="7"/>
      <c r="C73" s="7">
        <v>140450</v>
      </c>
      <c r="D73" s="8" t="s">
        <v>100</v>
      </c>
      <c r="E73" s="9">
        <f>E74</f>
        <v>35758</v>
      </c>
    </row>
    <row r="74" spans="1:6" ht="14.45" customHeight="1">
      <c r="A74" s="7"/>
      <c r="B74" s="7"/>
      <c r="C74" s="7">
        <v>140451</v>
      </c>
      <c r="D74" s="8" t="s">
        <v>101</v>
      </c>
      <c r="E74" s="9">
        <v>35758</v>
      </c>
    </row>
    <row r="75" spans="1:6" hidden="1">
      <c r="A75" s="7"/>
      <c r="B75" s="7"/>
      <c r="C75" s="13" t="s">
        <v>102</v>
      </c>
      <c r="D75" s="14" t="s">
        <v>103</v>
      </c>
      <c r="E75" s="9"/>
    </row>
    <row r="76" spans="1:6">
      <c r="A76" s="7"/>
      <c r="B76" s="7"/>
      <c r="C76" s="7">
        <v>140900</v>
      </c>
      <c r="D76" s="8" t="s">
        <v>104</v>
      </c>
      <c r="E76" s="9">
        <v>36500</v>
      </c>
    </row>
    <row r="77" spans="1:6" ht="61.5" customHeight="1">
      <c r="A77" s="7"/>
      <c r="B77" s="7"/>
      <c r="C77" s="7">
        <v>150000</v>
      </c>
      <c r="D77" s="8" t="s">
        <v>105</v>
      </c>
      <c r="E77" s="9">
        <f>E78+E95+E99</f>
        <v>283664654</v>
      </c>
    </row>
    <row r="78" spans="1:6" ht="30.75" customHeight="1">
      <c r="A78" s="7"/>
      <c r="B78" s="7"/>
      <c r="C78" s="7">
        <v>151000</v>
      </c>
      <c r="D78" s="8" t="s">
        <v>106</v>
      </c>
      <c r="E78" s="9">
        <f>E79+E82+E85+E88+E91+E92</f>
        <v>160090067</v>
      </c>
    </row>
    <row r="79" spans="1:6" ht="31.5">
      <c r="A79" s="7"/>
      <c r="B79" s="7"/>
      <c r="C79" s="7">
        <v>151100</v>
      </c>
      <c r="D79" s="8" t="s">
        <v>107</v>
      </c>
      <c r="E79" s="9">
        <f>E80+E81</f>
        <v>151627698</v>
      </c>
    </row>
    <row r="80" spans="1:6" ht="48" customHeight="1">
      <c r="A80" s="7"/>
      <c r="B80" s="7"/>
      <c r="C80" s="7">
        <v>151110</v>
      </c>
      <c r="D80" s="8" t="s">
        <v>108</v>
      </c>
      <c r="E80" s="11">
        <f>93627698+11000000</f>
        <v>104627698</v>
      </c>
    </row>
    <row r="81" spans="1:5" ht="33" customHeight="1">
      <c r="A81" s="7"/>
      <c r="B81" s="7"/>
      <c r="C81" s="7">
        <v>151120</v>
      </c>
      <c r="D81" s="8" t="s">
        <v>109</v>
      </c>
      <c r="E81" s="11">
        <v>47000000</v>
      </c>
    </row>
    <row r="82" spans="1:5" ht="31.5">
      <c r="A82" s="7"/>
      <c r="B82" s="7"/>
      <c r="C82" s="7">
        <v>151200</v>
      </c>
      <c r="D82" s="8" t="s">
        <v>110</v>
      </c>
      <c r="E82" s="9">
        <f>E83+E84</f>
        <v>8100000</v>
      </c>
    </row>
    <row r="83" spans="1:5">
      <c r="A83" s="7"/>
      <c r="B83" s="7"/>
      <c r="C83" s="13">
        <v>151210</v>
      </c>
      <c r="D83" s="14" t="s">
        <v>111</v>
      </c>
      <c r="E83" s="9">
        <v>3000000</v>
      </c>
    </row>
    <row r="84" spans="1:5">
      <c r="A84" s="7"/>
      <c r="B84" s="7"/>
      <c r="C84" s="7">
        <v>151220</v>
      </c>
      <c r="D84" s="8" t="s">
        <v>112</v>
      </c>
      <c r="E84" s="9">
        <v>5100000</v>
      </c>
    </row>
    <row r="85" spans="1:5">
      <c r="A85" s="7"/>
      <c r="B85" s="7"/>
      <c r="C85" s="13">
        <v>151300</v>
      </c>
      <c r="D85" s="14" t="s">
        <v>113</v>
      </c>
      <c r="E85" s="9">
        <f>SUM(E86:E87)</f>
        <v>0</v>
      </c>
    </row>
    <row r="86" spans="1:5">
      <c r="A86" s="7"/>
      <c r="B86" s="7"/>
      <c r="C86" s="13">
        <v>151310</v>
      </c>
      <c r="D86" s="14" t="s">
        <v>114</v>
      </c>
      <c r="E86" s="15">
        <v>0</v>
      </c>
    </row>
    <row r="87" spans="1:5" ht="34.5" customHeight="1">
      <c r="A87" s="7"/>
      <c r="B87" s="7"/>
      <c r="C87" s="13">
        <v>151320</v>
      </c>
      <c r="D87" s="14" t="s">
        <v>115</v>
      </c>
      <c r="E87" s="15">
        <v>0</v>
      </c>
    </row>
    <row r="88" spans="1:5" ht="46.5" customHeight="1">
      <c r="A88" s="7"/>
      <c r="B88" s="7"/>
      <c r="C88" s="7">
        <v>151400</v>
      </c>
      <c r="D88" s="8" t="s">
        <v>116</v>
      </c>
      <c r="E88" s="9">
        <f>E89+E90</f>
        <v>142369</v>
      </c>
    </row>
    <row r="89" spans="1:5" ht="33.75" hidden="1" customHeight="1">
      <c r="A89" s="7"/>
      <c r="B89" s="7"/>
      <c r="C89" s="7">
        <v>151410</v>
      </c>
      <c r="D89" s="8" t="s">
        <v>117</v>
      </c>
      <c r="E89" s="15"/>
    </row>
    <row r="90" spans="1:5" ht="49.5" customHeight="1">
      <c r="A90" s="7"/>
      <c r="B90" s="7"/>
      <c r="C90" s="7">
        <v>151420</v>
      </c>
      <c r="D90" s="8" t="s">
        <v>330</v>
      </c>
      <c r="E90" s="9">
        <v>142369</v>
      </c>
    </row>
    <row r="91" spans="1:5" ht="101.25" customHeight="1">
      <c r="A91" s="7"/>
      <c r="B91" s="7"/>
      <c r="C91" s="13">
        <v>151500</v>
      </c>
      <c r="D91" s="14" t="s">
        <v>118</v>
      </c>
      <c r="E91" s="9">
        <v>150000</v>
      </c>
    </row>
    <row r="92" spans="1:5" ht="16.5" customHeight="1">
      <c r="A92" s="7"/>
      <c r="B92" s="7"/>
      <c r="C92" s="13">
        <v>151600</v>
      </c>
      <c r="D92" s="14" t="s">
        <v>103</v>
      </c>
      <c r="E92" s="11">
        <f>E93</f>
        <v>70000</v>
      </c>
    </row>
    <row r="93" spans="1:5" ht="17.25" customHeight="1">
      <c r="A93" s="7"/>
      <c r="B93" s="7"/>
      <c r="C93" s="13">
        <v>151630</v>
      </c>
      <c r="D93" s="14" t="s">
        <v>119</v>
      </c>
      <c r="E93" s="11">
        <f>E94</f>
        <v>70000</v>
      </c>
    </row>
    <row r="94" spans="1:5" ht="21.75" customHeight="1">
      <c r="A94" s="7"/>
      <c r="B94" s="7"/>
      <c r="C94" s="13">
        <v>151631</v>
      </c>
      <c r="D94" s="14" t="s">
        <v>120</v>
      </c>
      <c r="E94" s="11">
        <v>70000</v>
      </c>
    </row>
    <row r="95" spans="1:5" ht="31.5">
      <c r="A95" s="7"/>
      <c r="B95" s="7"/>
      <c r="C95" s="7">
        <v>152000</v>
      </c>
      <c r="D95" s="8" t="s">
        <v>121</v>
      </c>
      <c r="E95" s="9">
        <f>SUM(E96:E98)</f>
        <v>58521240</v>
      </c>
    </row>
    <row r="96" spans="1:5" ht="50.25" customHeight="1">
      <c r="A96" s="7"/>
      <c r="B96" s="7"/>
      <c r="C96" s="7">
        <v>152100</v>
      </c>
      <c r="D96" s="8" t="s">
        <v>122</v>
      </c>
      <c r="E96" s="9">
        <v>5028480</v>
      </c>
    </row>
    <row r="97" spans="1:5" ht="47.25" customHeight="1">
      <c r="A97" s="7"/>
      <c r="B97" s="7"/>
      <c r="C97" s="7">
        <v>152200</v>
      </c>
      <c r="D97" s="8" t="s">
        <v>123</v>
      </c>
      <c r="E97" s="9">
        <v>9039600</v>
      </c>
    </row>
    <row r="98" spans="1:5" ht="48" customHeight="1">
      <c r="A98" s="7"/>
      <c r="B98" s="7"/>
      <c r="C98" s="7">
        <v>152300</v>
      </c>
      <c r="D98" s="8" t="s">
        <v>124</v>
      </c>
      <c r="E98" s="9">
        <v>44453160</v>
      </c>
    </row>
    <row r="99" spans="1:5" ht="33.75" customHeight="1">
      <c r="A99" s="7"/>
      <c r="B99" s="7"/>
      <c r="C99" s="7">
        <v>153000</v>
      </c>
      <c r="D99" s="8" t="s">
        <v>125</v>
      </c>
      <c r="E99" s="11">
        <f>E100+E104+E105+E106+E107+E108+E117</f>
        <v>65053347</v>
      </c>
    </row>
    <row r="100" spans="1:5" ht="31.5" customHeight="1">
      <c r="A100" s="7"/>
      <c r="B100" s="7"/>
      <c r="C100" s="7">
        <v>153100</v>
      </c>
      <c r="D100" s="8" t="s">
        <v>126</v>
      </c>
      <c r="E100" s="11">
        <f>E101+E102+E103</f>
        <v>53005484</v>
      </c>
    </row>
    <row r="101" spans="1:5">
      <c r="A101" s="7"/>
      <c r="B101" s="7"/>
      <c r="C101" s="7">
        <v>153110</v>
      </c>
      <c r="D101" s="8" t="s">
        <v>127</v>
      </c>
      <c r="E101" s="11">
        <v>2509515</v>
      </c>
    </row>
    <row r="102" spans="1:5" ht="30.75" customHeight="1">
      <c r="A102" s="7"/>
      <c r="B102" s="7"/>
      <c r="C102" s="7">
        <v>153120</v>
      </c>
      <c r="D102" s="8" t="s">
        <v>128</v>
      </c>
      <c r="E102" s="11">
        <v>36569</v>
      </c>
    </row>
    <row r="103" spans="1:5" ht="30" customHeight="1">
      <c r="A103" s="7"/>
      <c r="B103" s="7"/>
      <c r="C103" s="7">
        <v>153130</v>
      </c>
      <c r="D103" s="8" t="s">
        <v>129</v>
      </c>
      <c r="E103" s="11">
        <v>50459400</v>
      </c>
    </row>
    <row r="104" spans="1:5">
      <c r="A104" s="7"/>
      <c r="B104" s="7"/>
      <c r="C104" s="7">
        <v>153200</v>
      </c>
      <c r="D104" s="8" t="s">
        <v>130</v>
      </c>
      <c r="E104" s="11">
        <v>246829</v>
      </c>
    </row>
    <row r="105" spans="1:5" ht="30.75" customHeight="1">
      <c r="A105" s="7"/>
      <c r="B105" s="7"/>
      <c r="C105" s="7">
        <v>153300</v>
      </c>
      <c r="D105" s="8" t="s">
        <v>131</v>
      </c>
      <c r="E105" s="11">
        <v>1018500</v>
      </c>
    </row>
    <row r="106" spans="1:5" ht="36.75" customHeight="1">
      <c r="A106" s="7"/>
      <c r="B106" s="7"/>
      <c r="C106" s="7">
        <v>153400</v>
      </c>
      <c r="D106" s="8" t="s">
        <v>132</v>
      </c>
      <c r="E106" s="11">
        <v>21146</v>
      </c>
    </row>
    <row r="107" spans="1:5" ht="30" customHeight="1">
      <c r="A107" s="7"/>
      <c r="B107" s="7"/>
      <c r="C107" s="7">
        <v>153500</v>
      </c>
      <c r="D107" s="8" t="s">
        <v>133</v>
      </c>
      <c r="E107" s="11">
        <v>250818</v>
      </c>
    </row>
    <row r="108" spans="1:5" ht="63" customHeight="1">
      <c r="A108" s="7"/>
      <c r="B108" s="7"/>
      <c r="C108" s="7">
        <v>153600</v>
      </c>
      <c r="D108" s="8" t="s">
        <v>134</v>
      </c>
      <c r="E108" s="11">
        <f>E109+E110+E111+E112+E113+E114+E115+E116</f>
        <v>7658770</v>
      </c>
    </row>
    <row r="109" spans="1:5">
      <c r="A109" s="7"/>
      <c r="B109" s="7"/>
      <c r="C109" s="7">
        <v>153610</v>
      </c>
      <c r="D109" s="8" t="s">
        <v>135</v>
      </c>
      <c r="E109" s="9">
        <v>35007</v>
      </c>
    </row>
    <row r="110" spans="1:5" ht="64.5" customHeight="1">
      <c r="A110" s="7"/>
      <c r="B110" s="7"/>
      <c r="C110" s="7">
        <v>153620</v>
      </c>
      <c r="D110" s="8" t="s">
        <v>136</v>
      </c>
      <c r="E110" s="9">
        <v>2626</v>
      </c>
    </row>
    <row r="111" spans="1:5" ht="42.75" customHeight="1">
      <c r="A111" s="7"/>
      <c r="B111" s="7"/>
      <c r="C111" s="7">
        <v>153630</v>
      </c>
      <c r="D111" s="8" t="s">
        <v>137</v>
      </c>
      <c r="E111" s="9">
        <f>6675288-12190</f>
        <v>6663098</v>
      </c>
    </row>
    <row r="112" spans="1:5" ht="34.5" customHeight="1">
      <c r="A112" s="7"/>
      <c r="B112" s="7"/>
      <c r="C112" s="7">
        <v>153640</v>
      </c>
      <c r="D112" s="8" t="s">
        <v>138</v>
      </c>
      <c r="E112" s="9">
        <v>813930</v>
      </c>
    </row>
    <row r="113" spans="1:5" ht="35.25" customHeight="1">
      <c r="A113" s="13"/>
      <c r="B113" s="13"/>
      <c r="C113" s="13">
        <v>153650</v>
      </c>
      <c r="D113" s="14" t="s">
        <v>139</v>
      </c>
      <c r="E113" s="11">
        <v>10510</v>
      </c>
    </row>
    <row r="114" spans="1:5" ht="31.5" customHeight="1">
      <c r="A114" s="13"/>
      <c r="B114" s="13"/>
      <c r="C114" s="13">
        <v>153670</v>
      </c>
      <c r="D114" s="14" t="s">
        <v>140</v>
      </c>
      <c r="E114" s="11">
        <v>3742</v>
      </c>
    </row>
    <row r="115" spans="1:5" ht="21.75" customHeight="1">
      <c r="A115" s="13"/>
      <c r="B115" s="13"/>
      <c r="C115" s="13">
        <v>153680</v>
      </c>
      <c r="D115" s="14" t="s">
        <v>141</v>
      </c>
      <c r="E115" s="11">
        <v>46859</v>
      </c>
    </row>
    <row r="116" spans="1:5" ht="15" customHeight="1">
      <c r="A116" s="13"/>
      <c r="B116" s="13"/>
      <c r="C116" s="13">
        <v>153690</v>
      </c>
      <c r="D116" s="14" t="s">
        <v>142</v>
      </c>
      <c r="E116" s="11">
        <v>82998</v>
      </c>
    </row>
    <row r="117" spans="1:5" ht="21" customHeight="1">
      <c r="A117" s="13"/>
      <c r="B117" s="13"/>
      <c r="C117" s="13" t="s">
        <v>143</v>
      </c>
      <c r="D117" s="14" t="s">
        <v>144</v>
      </c>
      <c r="E117" s="11">
        <v>2851800</v>
      </c>
    </row>
    <row r="118" spans="1:5" ht="30.75" customHeight="1">
      <c r="A118" s="7"/>
      <c r="B118" s="7"/>
      <c r="C118" s="7">
        <v>160000</v>
      </c>
      <c r="D118" s="8" t="s">
        <v>145</v>
      </c>
      <c r="E118" s="9">
        <f>E119+E132+E152+E193+E221+E226+E230+E233+E236</f>
        <v>2376110568</v>
      </c>
    </row>
    <row r="119" spans="1:5" s="16" customFormat="1" ht="34.5" customHeight="1">
      <c r="A119" s="7"/>
      <c r="B119" s="7"/>
      <c r="C119" s="13">
        <v>160100</v>
      </c>
      <c r="D119" s="14" t="s">
        <v>146</v>
      </c>
      <c r="E119" s="9">
        <f>E120+E121+E124+E125+E126</f>
        <v>1869216456</v>
      </c>
    </row>
    <row r="120" spans="1:5" ht="21.75" customHeight="1">
      <c r="A120" s="7"/>
      <c r="B120" s="7"/>
      <c r="C120" s="13">
        <v>160110</v>
      </c>
      <c r="D120" s="14" t="s">
        <v>147</v>
      </c>
      <c r="E120" s="9">
        <f>1512657219-1000000</f>
        <v>1511657219</v>
      </c>
    </row>
    <row r="121" spans="1:5" ht="18.75" customHeight="1">
      <c r="A121" s="7"/>
      <c r="B121" s="7"/>
      <c r="C121" s="13">
        <v>160120</v>
      </c>
      <c r="D121" s="14" t="s">
        <v>148</v>
      </c>
      <c r="E121" s="9">
        <f>E122+E123</f>
        <v>213632460</v>
      </c>
    </row>
    <row r="122" spans="1:5" ht="35.25" customHeight="1">
      <c r="A122" s="7"/>
      <c r="B122" s="7"/>
      <c r="C122" s="13">
        <v>160121</v>
      </c>
      <c r="D122" s="14" t="s">
        <v>149</v>
      </c>
      <c r="E122" s="9">
        <v>208728000</v>
      </c>
    </row>
    <row r="123" spans="1:5" ht="48.75" customHeight="1">
      <c r="A123" s="7"/>
      <c r="B123" s="7"/>
      <c r="C123" s="13">
        <v>160122</v>
      </c>
      <c r="D123" s="14" t="s">
        <v>150</v>
      </c>
      <c r="E123" s="9">
        <v>4904460</v>
      </c>
    </row>
    <row r="124" spans="1:5" ht="31.5">
      <c r="A124" s="7"/>
      <c r="B124" s="7"/>
      <c r="C124" s="13">
        <v>160130</v>
      </c>
      <c r="D124" s="14" t="s">
        <v>151</v>
      </c>
      <c r="E124" s="9">
        <v>135389171</v>
      </c>
    </row>
    <row r="125" spans="1:5" ht="24.75" customHeight="1">
      <c r="A125" s="7"/>
      <c r="B125" s="7"/>
      <c r="C125" s="13">
        <v>160140</v>
      </c>
      <c r="D125" s="14" t="s">
        <v>152</v>
      </c>
      <c r="E125" s="9">
        <v>1442761</v>
      </c>
    </row>
    <row r="126" spans="1:5" ht="68.25" customHeight="1">
      <c r="A126" s="7"/>
      <c r="B126" s="7"/>
      <c r="C126" s="13">
        <v>160150</v>
      </c>
      <c r="D126" s="14" t="s">
        <v>331</v>
      </c>
      <c r="E126" s="9">
        <f>E127+E128+E129+E130+E131</f>
        <v>7094845</v>
      </c>
    </row>
    <row r="127" spans="1:5" ht="62.25" customHeight="1">
      <c r="A127" s="7"/>
      <c r="B127" s="7"/>
      <c r="C127" s="13">
        <v>160152</v>
      </c>
      <c r="D127" s="14" t="s">
        <v>153</v>
      </c>
      <c r="E127" s="9">
        <v>520741</v>
      </c>
    </row>
    <row r="128" spans="1:5" ht="47.25" customHeight="1">
      <c r="A128" s="7"/>
      <c r="B128" s="7"/>
      <c r="C128" s="13">
        <v>160153</v>
      </c>
      <c r="D128" s="14" t="s">
        <v>154</v>
      </c>
      <c r="E128" s="9">
        <v>36956</v>
      </c>
    </row>
    <row r="129" spans="1:5" ht="46.5" customHeight="1">
      <c r="A129" s="7"/>
      <c r="B129" s="7"/>
      <c r="C129" s="13">
        <v>160154</v>
      </c>
      <c r="D129" s="14" t="s">
        <v>155</v>
      </c>
      <c r="E129" s="9">
        <v>3100734</v>
      </c>
    </row>
    <row r="130" spans="1:5" ht="180.75" customHeight="1">
      <c r="A130" s="7"/>
      <c r="B130" s="7"/>
      <c r="C130" s="13" t="s">
        <v>156</v>
      </c>
      <c r="D130" s="59" t="s">
        <v>304</v>
      </c>
      <c r="E130" s="9">
        <v>3108046</v>
      </c>
    </row>
    <row r="131" spans="1:5" ht="192" customHeight="1">
      <c r="A131" s="7"/>
      <c r="B131" s="7"/>
      <c r="C131" s="13" t="s">
        <v>157</v>
      </c>
      <c r="D131" s="59" t="s">
        <v>305</v>
      </c>
      <c r="E131" s="9">
        <v>328368</v>
      </c>
    </row>
    <row r="132" spans="1:5" s="17" customFormat="1" ht="31.5">
      <c r="A132" s="7"/>
      <c r="B132" s="7"/>
      <c r="C132" s="13">
        <v>160200</v>
      </c>
      <c r="D132" s="14" t="s">
        <v>158</v>
      </c>
      <c r="E132" s="9">
        <f>E133+E135+E140+E145</f>
        <v>41079420</v>
      </c>
    </row>
    <row r="133" spans="1:5" s="18" customFormat="1" ht="47.25">
      <c r="A133" s="7"/>
      <c r="B133" s="7"/>
      <c r="C133" s="7">
        <v>160210</v>
      </c>
      <c r="D133" s="8" t="s">
        <v>159</v>
      </c>
      <c r="E133" s="9">
        <f>E134</f>
        <v>2753172</v>
      </c>
    </row>
    <row r="134" spans="1:5" s="18" customFormat="1" ht="67.5" customHeight="1">
      <c r="A134" s="7"/>
      <c r="B134" s="7"/>
      <c r="C134" s="7">
        <v>160211</v>
      </c>
      <c r="D134" s="8" t="s">
        <v>160</v>
      </c>
      <c r="E134" s="9">
        <v>2753172</v>
      </c>
    </row>
    <row r="135" spans="1:5" s="18" customFormat="1" ht="48" customHeight="1">
      <c r="A135" s="7"/>
      <c r="B135" s="7"/>
      <c r="C135" s="7">
        <v>160220</v>
      </c>
      <c r="D135" s="8" t="s">
        <v>161</v>
      </c>
      <c r="E135" s="9">
        <f>E136+E137+E138+E139</f>
        <v>6554544</v>
      </c>
    </row>
    <row r="136" spans="1:5" s="18" customFormat="1" ht="51.75" customHeight="1">
      <c r="A136" s="7"/>
      <c r="B136" s="7"/>
      <c r="C136" s="7">
        <v>160221</v>
      </c>
      <c r="D136" s="8" t="s">
        <v>162</v>
      </c>
      <c r="E136" s="9">
        <v>1407360</v>
      </c>
    </row>
    <row r="137" spans="1:5" s="18" customFormat="1" ht="63.75" customHeight="1">
      <c r="A137" s="7"/>
      <c r="B137" s="7"/>
      <c r="C137" s="7">
        <v>160222</v>
      </c>
      <c r="D137" s="8" t="s">
        <v>163</v>
      </c>
      <c r="E137" s="9">
        <v>1780092</v>
      </c>
    </row>
    <row r="138" spans="1:5" s="18" customFormat="1" ht="51" customHeight="1">
      <c r="A138" s="7"/>
      <c r="B138" s="7"/>
      <c r="C138" s="7">
        <v>160223</v>
      </c>
      <c r="D138" s="8" t="s">
        <v>164</v>
      </c>
      <c r="E138" s="9">
        <v>1532508</v>
      </c>
    </row>
    <row r="139" spans="1:5" s="18" customFormat="1" ht="51.75" customHeight="1">
      <c r="A139" s="7"/>
      <c r="B139" s="7"/>
      <c r="C139" s="7">
        <v>160224</v>
      </c>
      <c r="D139" s="8" t="s">
        <v>165</v>
      </c>
      <c r="E139" s="9">
        <v>1834584</v>
      </c>
    </row>
    <row r="140" spans="1:5" s="18" customFormat="1" ht="55.5" customHeight="1">
      <c r="A140" s="7"/>
      <c r="B140" s="7"/>
      <c r="C140" s="7">
        <v>160230</v>
      </c>
      <c r="D140" s="8" t="s">
        <v>166</v>
      </c>
      <c r="E140" s="9">
        <f>E141+E142+E143+E144</f>
        <v>2975765</v>
      </c>
    </row>
    <row r="141" spans="1:5" s="18" customFormat="1" ht="34.5" customHeight="1">
      <c r="A141" s="7"/>
      <c r="B141" s="7"/>
      <c r="C141" s="7">
        <v>160231</v>
      </c>
      <c r="D141" s="8" t="s">
        <v>167</v>
      </c>
      <c r="E141" s="9">
        <v>312156</v>
      </c>
    </row>
    <row r="142" spans="1:5" s="18" customFormat="1" ht="79.5" customHeight="1">
      <c r="A142" s="7"/>
      <c r="B142" s="7"/>
      <c r="C142" s="7">
        <v>160232</v>
      </c>
      <c r="D142" s="8" t="s">
        <v>168</v>
      </c>
      <c r="E142" s="11">
        <v>2154396</v>
      </c>
    </row>
    <row r="143" spans="1:5" s="18" customFormat="1" ht="77.25" customHeight="1">
      <c r="A143" s="7"/>
      <c r="B143" s="7"/>
      <c r="C143" s="7">
        <v>160233</v>
      </c>
      <c r="D143" s="8" t="s">
        <v>169</v>
      </c>
      <c r="E143" s="11">
        <v>341472</v>
      </c>
    </row>
    <row r="144" spans="1:5" s="18" customFormat="1" ht="76.5" customHeight="1">
      <c r="A144" s="7"/>
      <c r="B144" s="7"/>
      <c r="C144" s="7">
        <v>160234</v>
      </c>
      <c r="D144" s="8" t="s">
        <v>170</v>
      </c>
      <c r="E144" s="11">
        <f>177384-9643</f>
        <v>167741</v>
      </c>
    </row>
    <row r="145" spans="1:5" s="18" customFormat="1" ht="21.75" customHeight="1">
      <c r="A145" s="7"/>
      <c r="B145" s="7"/>
      <c r="C145" s="7">
        <v>160240</v>
      </c>
      <c r="D145" s="8" t="s">
        <v>171</v>
      </c>
      <c r="E145" s="11">
        <f>E146+E147+E148+E149+E150+E151</f>
        <v>28795939</v>
      </c>
    </row>
    <row r="146" spans="1:5" s="18" customFormat="1" ht="17.25" customHeight="1">
      <c r="A146" s="7"/>
      <c r="B146" s="7"/>
      <c r="C146" s="7">
        <v>160241</v>
      </c>
      <c r="D146" s="8" t="s">
        <v>172</v>
      </c>
      <c r="E146" s="11">
        <v>212923</v>
      </c>
    </row>
    <row r="147" spans="1:5" s="18" customFormat="1" ht="65.25" customHeight="1">
      <c r="A147" s="7"/>
      <c r="B147" s="7"/>
      <c r="C147" s="7">
        <v>160242</v>
      </c>
      <c r="D147" s="8" t="s">
        <v>332</v>
      </c>
      <c r="E147" s="9">
        <v>7392</v>
      </c>
    </row>
    <row r="148" spans="1:5" s="18" customFormat="1" ht="34.5" customHeight="1">
      <c r="A148" s="7"/>
      <c r="B148" s="7"/>
      <c r="C148" s="7">
        <v>160243</v>
      </c>
      <c r="D148" s="8" t="s">
        <v>173</v>
      </c>
      <c r="E148" s="9">
        <v>2455992</v>
      </c>
    </row>
    <row r="149" spans="1:5" s="18" customFormat="1" ht="36" customHeight="1">
      <c r="A149" s="7"/>
      <c r="B149" s="7"/>
      <c r="C149" s="7">
        <v>160244</v>
      </c>
      <c r="D149" s="8" t="s">
        <v>174</v>
      </c>
      <c r="E149" s="9">
        <v>13361040</v>
      </c>
    </row>
    <row r="150" spans="1:5" s="18" customFormat="1" ht="37.5" customHeight="1">
      <c r="A150" s="7"/>
      <c r="B150" s="7"/>
      <c r="C150" s="7">
        <v>160245</v>
      </c>
      <c r="D150" s="8" t="s">
        <v>175</v>
      </c>
      <c r="E150" s="9">
        <v>9949632</v>
      </c>
    </row>
    <row r="151" spans="1:5" s="18" customFormat="1" ht="35.25" customHeight="1">
      <c r="A151" s="7"/>
      <c r="B151" s="7"/>
      <c r="C151" s="7">
        <v>160246</v>
      </c>
      <c r="D151" s="8" t="s">
        <v>176</v>
      </c>
      <c r="E151" s="9">
        <v>2808960</v>
      </c>
    </row>
    <row r="152" spans="1:5" s="16" customFormat="1" ht="48.75" customHeight="1">
      <c r="A152" s="7"/>
      <c r="B152" s="7"/>
      <c r="C152" s="7">
        <v>160300</v>
      </c>
      <c r="D152" s="8" t="s">
        <v>177</v>
      </c>
      <c r="E152" s="9">
        <f>E153+E159+E165+E166+E175</f>
        <v>128168322</v>
      </c>
    </row>
    <row r="153" spans="1:5" ht="66.75" customHeight="1">
      <c r="A153" s="7"/>
      <c r="B153" s="7"/>
      <c r="C153" s="7">
        <v>160310</v>
      </c>
      <c r="D153" s="8" t="s">
        <v>333</v>
      </c>
      <c r="E153" s="9">
        <f>E154+E155+E156+E157+E158</f>
        <v>6032748</v>
      </c>
    </row>
    <row r="154" spans="1:5" ht="61.5" customHeight="1">
      <c r="A154" s="7"/>
      <c r="B154" s="7"/>
      <c r="C154" s="7">
        <v>160312</v>
      </c>
      <c r="D154" s="8" t="s">
        <v>178</v>
      </c>
      <c r="E154" s="9">
        <v>289740</v>
      </c>
    </row>
    <row r="155" spans="1:5" ht="50.25" customHeight="1">
      <c r="A155" s="7"/>
      <c r="B155" s="7"/>
      <c r="C155" s="7">
        <v>160313</v>
      </c>
      <c r="D155" s="8" t="s">
        <v>179</v>
      </c>
      <c r="E155" s="9">
        <v>21072</v>
      </c>
    </row>
    <row r="156" spans="1:5" ht="48.75" customHeight="1">
      <c r="A156" s="7"/>
      <c r="B156" s="7"/>
      <c r="C156" s="7">
        <v>160314</v>
      </c>
      <c r="D156" s="8" t="s">
        <v>180</v>
      </c>
      <c r="E156" s="9">
        <f>2523060-22176</f>
        <v>2500884</v>
      </c>
    </row>
    <row r="157" spans="1:5" ht="176.25" customHeight="1">
      <c r="A157" s="7"/>
      <c r="B157" s="7"/>
      <c r="C157" s="13" t="s">
        <v>181</v>
      </c>
      <c r="D157" s="55" t="s">
        <v>306</v>
      </c>
      <c r="E157" s="9">
        <f>2980752-46230+67995</f>
        <v>3002517</v>
      </c>
    </row>
    <row r="158" spans="1:5" ht="222.75" customHeight="1">
      <c r="A158" s="7"/>
      <c r="B158" s="7"/>
      <c r="C158" s="13" t="s">
        <v>182</v>
      </c>
      <c r="D158" s="55" t="s">
        <v>307</v>
      </c>
      <c r="E158" s="9">
        <f>240300+46230-67995</f>
        <v>218535</v>
      </c>
    </row>
    <row r="159" spans="1:5" ht="20.25" customHeight="1">
      <c r="A159" s="7"/>
      <c r="B159" s="7"/>
      <c r="C159" s="7">
        <v>160320</v>
      </c>
      <c r="D159" s="8" t="s">
        <v>183</v>
      </c>
      <c r="E159" s="9">
        <f>E160+E161+E162+E163+E164</f>
        <v>4117344</v>
      </c>
    </row>
    <row r="160" spans="1:5" ht="85.5" customHeight="1">
      <c r="A160" s="7"/>
      <c r="B160" s="7"/>
      <c r="C160" s="7">
        <v>160321</v>
      </c>
      <c r="D160" s="8" t="s">
        <v>184</v>
      </c>
      <c r="E160" s="9">
        <v>1164240</v>
      </c>
    </row>
    <row r="161" spans="1:5" ht="65.25" customHeight="1">
      <c r="A161" s="7"/>
      <c r="B161" s="7"/>
      <c r="C161" s="7">
        <v>160322</v>
      </c>
      <c r="D161" s="8" t="s">
        <v>185</v>
      </c>
      <c r="E161" s="9">
        <v>1452528</v>
      </c>
    </row>
    <row r="162" spans="1:5" ht="69.75" customHeight="1">
      <c r="A162" s="7"/>
      <c r="B162" s="7"/>
      <c r="C162" s="7">
        <v>160323</v>
      </c>
      <c r="D162" s="8" t="s">
        <v>186</v>
      </c>
      <c r="E162" s="9">
        <v>1397088</v>
      </c>
    </row>
    <row r="163" spans="1:5" ht="84.75" customHeight="1">
      <c r="A163" s="7"/>
      <c r="B163" s="7"/>
      <c r="C163" s="7">
        <v>160324</v>
      </c>
      <c r="D163" s="8" t="s">
        <v>187</v>
      </c>
      <c r="E163" s="9">
        <v>22176</v>
      </c>
    </row>
    <row r="164" spans="1:5" ht="85.5" customHeight="1">
      <c r="A164" s="7"/>
      <c r="B164" s="7"/>
      <c r="C164" s="7">
        <v>160325</v>
      </c>
      <c r="D164" s="8" t="s">
        <v>334</v>
      </c>
      <c r="E164" s="9">
        <v>81312</v>
      </c>
    </row>
    <row r="165" spans="1:5" s="19" customFormat="1" ht="33.75" customHeight="1">
      <c r="A165" s="7"/>
      <c r="B165" s="7"/>
      <c r="C165" s="7">
        <v>160330</v>
      </c>
      <c r="D165" s="8" t="s">
        <v>188</v>
      </c>
      <c r="E165" s="9">
        <f>77616+22176</f>
        <v>99792</v>
      </c>
    </row>
    <row r="166" spans="1:5" s="16" customFormat="1" ht="18.75" customHeight="1">
      <c r="A166" s="7"/>
      <c r="B166" s="7"/>
      <c r="C166" s="7">
        <v>160340</v>
      </c>
      <c r="D166" s="8" t="s">
        <v>189</v>
      </c>
      <c r="E166" s="11">
        <f>E167+E168+E169+E170+E171+E172+E173+E174</f>
        <v>78733026</v>
      </c>
    </row>
    <row r="167" spans="1:5" ht="48.75" customHeight="1">
      <c r="A167" s="7"/>
      <c r="B167" s="7"/>
      <c r="C167" s="7">
        <v>160341</v>
      </c>
      <c r="D167" s="8" t="s">
        <v>190</v>
      </c>
      <c r="E167" s="11">
        <v>3682869</v>
      </c>
    </row>
    <row r="168" spans="1:5" ht="33.75" customHeight="1">
      <c r="A168" s="7"/>
      <c r="B168" s="7"/>
      <c r="C168" s="7">
        <v>160342</v>
      </c>
      <c r="D168" s="8" t="s">
        <v>191</v>
      </c>
      <c r="E168" s="11">
        <f>51980778-209589</f>
        <v>51771189</v>
      </c>
    </row>
    <row r="169" spans="1:5" ht="36.75" customHeight="1">
      <c r="A169" s="7"/>
      <c r="B169" s="7"/>
      <c r="C169" s="7">
        <v>160343</v>
      </c>
      <c r="D169" s="8" t="s">
        <v>192</v>
      </c>
      <c r="E169" s="11">
        <v>50652</v>
      </c>
    </row>
    <row r="170" spans="1:5" ht="24.75" customHeight="1">
      <c r="A170" s="7"/>
      <c r="B170" s="7"/>
      <c r="C170" s="7">
        <v>160344</v>
      </c>
      <c r="D170" s="8" t="s">
        <v>193</v>
      </c>
      <c r="E170" s="11">
        <v>20067840</v>
      </c>
    </row>
    <row r="171" spans="1:5" ht="51" customHeight="1">
      <c r="A171" s="7"/>
      <c r="B171" s="7"/>
      <c r="C171" s="7">
        <v>160345</v>
      </c>
      <c r="D171" s="8" t="s">
        <v>194</v>
      </c>
      <c r="E171" s="11">
        <v>57888</v>
      </c>
    </row>
    <row r="172" spans="1:5" ht="66" customHeight="1">
      <c r="A172" s="7"/>
      <c r="B172" s="7"/>
      <c r="C172" s="7">
        <v>160346</v>
      </c>
      <c r="D172" s="8" t="s">
        <v>195</v>
      </c>
      <c r="E172" s="9">
        <v>1157760</v>
      </c>
    </row>
    <row r="173" spans="1:5" ht="55.5" customHeight="1">
      <c r="A173" s="7"/>
      <c r="B173" s="7"/>
      <c r="C173" s="7">
        <v>160347</v>
      </c>
      <c r="D173" s="8" t="s">
        <v>196</v>
      </c>
      <c r="E173" s="9">
        <v>321552</v>
      </c>
    </row>
    <row r="174" spans="1:5" ht="35.25" customHeight="1">
      <c r="A174" s="7"/>
      <c r="B174" s="7"/>
      <c r="C174" s="7" t="s">
        <v>197</v>
      </c>
      <c r="D174" s="8" t="s">
        <v>198</v>
      </c>
      <c r="E174" s="9">
        <v>1623276</v>
      </c>
    </row>
    <row r="175" spans="1:5" s="16" customFormat="1" ht="22.5" customHeight="1">
      <c r="A175" s="7"/>
      <c r="B175" s="7"/>
      <c r="C175" s="7">
        <v>160360</v>
      </c>
      <c r="D175" s="8" t="s">
        <v>199</v>
      </c>
      <c r="E175" s="9">
        <f>E176+E177+E178+E179+E180+E181+E182+E183+E184+E185+E186+E187+E188+E189+E190+E191+E192</f>
        <v>39185412</v>
      </c>
    </row>
    <row r="176" spans="1:5" ht="49.5" customHeight="1">
      <c r="A176" s="7"/>
      <c r="B176" s="7"/>
      <c r="C176" s="7">
        <v>160361</v>
      </c>
      <c r="D176" s="8" t="s">
        <v>200</v>
      </c>
      <c r="E176" s="9">
        <v>663300</v>
      </c>
    </row>
    <row r="177" spans="1:5" ht="53.25" customHeight="1">
      <c r="A177" s="7"/>
      <c r="B177" s="7"/>
      <c r="C177" s="7">
        <v>160362</v>
      </c>
      <c r="D177" s="8" t="s">
        <v>201</v>
      </c>
      <c r="E177" s="9">
        <v>24867720</v>
      </c>
    </row>
    <row r="178" spans="1:5" ht="81" customHeight="1">
      <c r="A178" s="7"/>
      <c r="B178" s="7"/>
      <c r="C178" s="7">
        <v>160363</v>
      </c>
      <c r="D178" s="8" t="s">
        <v>202</v>
      </c>
      <c r="E178" s="9">
        <v>1748700</v>
      </c>
    </row>
    <row r="179" spans="1:5" ht="60.75" customHeight="1">
      <c r="A179" s="7"/>
      <c r="B179" s="7"/>
      <c r="C179" s="7">
        <v>160364</v>
      </c>
      <c r="D179" s="8" t="s">
        <v>203</v>
      </c>
      <c r="E179" s="9">
        <v>422100</v>
      </c>
    </row>
    <row r="180" spans="1:5" ht="52.5" customHeight="1">
      <c r="A180" s="7"/>
      <c r="B180" s="7"/>
      <c r="C180" s="7">
        <v>160365</v>
      </c>
      <c r="D180" s="8" t="s">
        <v>335</v>
      </c>
      <c r="E180" s="11">
        <v>48240</v>
      </c>
    </row>
    <row r="181" spans="1:5" ht="54" customHeight="1">
      <c r="A181" s="7"/>
      <c r="B181" s="7"/>
      <c r="C181" s="7">
        <v>160366</v>
      </c>
      <c r="D181" s="8" t="s">
        <v>204</v>
      </c>
      <c r="E181" s="11">
        <v>166428</v>
      </c>
    </row>
    <row r="182" spans="1:5" ht="61.5" customHeight="1">
      <c r="A182" s="7"/>
      <c r="B182" s="7"/>
      <c r="C182" s="7">
        <v>160367</v>
      </c>
      <c r="D182" s="8" t="s">
        <v>205</v>
      </c>
      <c r="E182" s="11">
        <v>4052160</v>
      </c>
    </row>
    <row r="183" spans="1:5" ht="87" customHeight="1">
      <c r="A183" s="7"/>
      <c r="B183" s="7"/>
      <c r="C183" s="7">
        <v>160368</v>
      </c>
      <c r="D183" s="8" t="s">
        <v>206</v>
      </c>
      <c r="E183" s="11">
        <f>1678752-18090</f>
        <v>1660662</v>
      </c>
    </row>
    <row r="184" spans="1:5" ht="75" customHeight="1">
      <c r="A184" s="7"/>
      <c r="B184" s="7"/>
      <c r="C184" s="7">
        <v>160369</v>
      </c>
      <c r="D184" s="8" t="s">
        <v>207</v>
      </c>
      <c r="E184" s="11">
        <v>148338</v>
      </c>
    </row>
    <row r="185" spans="1:5" ht="54" customHeight="1">
      <c r="A185" s="7"/>
      <c r="B185" s="7"/>
      <c r="C185" s="7">
        <v>160370</v>
      </c>
      <c r="D185" s="8" t="s">
        <v>208</v>
      </c>
      <c r="E185" s="11">
        <v>1640160</v>
      </c>
    </row>
    <row r="186" spans="1:5" ht="84" customHeight="1">
      <c r="A186" s="7"/>
      <c r="B186" s="7"/>
      <c r="C186" s="7">
        <v>160371</v>
      </c>
      <c r="D186" s="8" t="s">
        <v>209</v>
      </c>
      <c r="E186" s="11">
        <v>107340</v>
      </c>
    </row>
    <row r="187" spans="1:5" ht="39" customHeight="1">
      <c r="A187" s="7"/>
      <c r="B187" s="7"/>
      <c r="C187" s="7">
        <v>160372</v>
      </c>
      <c r="D187" s="8" t="s">
        <v>210</v>
      </c>
      <c r="E187" s="11">
        <v>2701440</v>
      </c>
    </row>
    <row r="188" spans="1:5" ht="50.25" customHeight="1">
      <c r="A188" s="7"/>
      <c r="B188" s="7"/>
      <c r="C188" s="7">
        <v>160373</v>
      </c>
      <c r="D188" s="8" t="s">
        <v>211</v>
      </c>
      <c r="E188" s="11">
        <v>192960</v>
      </c>
    </row>
    <row r="189" spans="1:5" ht="66.75" customHeight="1">
      <c r="A189" s="7"/>
      <c r="B189" s="7"/>
      <c r="C189" s="7">
        <v>160374</v>
      </c>
      <c r="D189" s="8" t="s">
        <v>212</v>
      </c>
      <c r="E189" s="11">
        <v>72360</v>
      </c>
    </row>
    <row r="190" spans="1:5" ht="48.75" customHeight="1">
      <c r="A190" s="7"/>
      <c r="B190" s="7"/>
      <c r="C190" s="7">
        <v>160375</v>
      </c>
      <c r="D190" s="8" t="s">
        <v>336</v>
      </c>
      <c r="E190" s="11">
        <f>433008-25315</f>
        <v>407693</v>
      </c>
    </row>
    <row r="191" spans="1:5" ht="47.25" customHeight="1">
      <c r="A191" s="7"/>
      <c r="B191" s="7"/>
      <c r="C191" s="7">
        <v>160378</v>
      </c>
      <c r="D191" s="8" t="s">
        <v>213</v>
      </c>
      <c r="E191" s="11">
        <v>165211</v>
      </c>
    </row>
    <row r="192" spans="1:5" ht="49.5" customHeight="1">
      <c r="A192" s="7"/>
      <c r="B192" s="7"/>
      <c r="C192" s="7" t="s">
        <v>214</v>
      </c>
      <c r="D192" s="8" t="s">
        <v>215</v>
      </c>
      <c r="E192" s="11">
        <v>120600</v>
      </c>
    </row>
    <row r="193" spans="1:5" s="16" customFormat="1" ht="114" customHeight="1">
      <c r="A193" s="7"/>
      <c r="B193" s="7"/>
      <c r="C193" s="7">
        <v>160400</v>
      </c>
      <c r="D193" s="8" t="s">
        <v>216</v>
      </c>
      <c r="E193" s="9">
        <f>E194+E215</f>
        <v>29263566</v>
      </c>
    </row>
    <row r="194" spans="1:5" s="16" customFormat="1" ht="49.5" customHeight="1">
      <c r="A194" s="7"/>
      <c r="B194" s="7"/>
      <c r="C194" s="7">
        <v>160410</v>
      </c>
      <c r="D194" s="8" t="s">
        <v>217</v>
      </c>
      <c r="E194" s="9">
        <f>SUM(E195:E214)</f>
        <v>28190708</v>
      </c>
    </row>
    <row r="195" spans="1:5" ht="33.75" customHeight="1">
      <c r="A195" s="7"/>
      <c r="B195" s="7"/>
      <c r="C195" s="7">
        <v>160412</v>
      </c>
      <c r="D195" s="8" t="s">
        <v>218</v>
      </c>
      <c r="E195" s="9">
        <v>20880</v>
      </c>
    </row>
    <row r="196" spans="1:5" ht="47.25" customHeight="1">
      <c r="A196" s="7"/>
      <c r="B196" s="7"/>
      <c r="C196" s="7">
        <v>160414</v>
      </c>
      <c r="D196" s="8" t="s">
        <v>219</v>
      </c>
      <c r="E196" s="9">
        <v>31320</v>
      </c>
    </row>
    <row r="197" spans="1:5" ht="32.25" customHeight="1">
      <c r="A197" s="7"/>
      <c r="B197" s="7"/>
      <c r="C197" s="7">
        <v>160415</v>
      </c>
      <c r="D197" s="8" t="s">
        <v>220</v>
      </c>
      <c r="E197" s="11">
        <v>500250</v>
      </c>
    </row>
    <row r="198" spans="1:5" ht="48" customHeight="1">
      <c r="A198" s="7"/>
      <c r="B198" s="7"/>
      <c r="C198" s="7">
        <v>160420</v>
      </c>
      <c r="D198" s="8" t="s">
        <v>338</v>
      </c>
      <c r="E198" s="9">
        <v>661200</v>
      </c>
    </row>
    <row r="199" spans="1:5" ht="36.75" customHeight="1">
      <c r="A199" s="7"/>
      <c r="B199" s="7"/>
      <c r="C199" s="7">
        <v>160421</v>
      </c>
      <c r="D199" s="8" t="s">
        <v>221</v>
      </c>
      <c r="E199" s="9">
        <v>241040</v>
      </c>
    </row>
    <row r="200" spans="1:5" ht="35.25" customHeight="1">
      <c r="A200" s="7"/>
      <c r="B200" s="7"/>
      <c r="C200" s="7">
        <v>160422</v>
      </c>
      <c r="D200" s="8" t="s">
        <v>339</v>
      </c>
      <c r="E200" s="9">
        <v>3717603</v>
      </c>
    </row>
    <row r="201" spans="1:5" ht="51.75" customHeight="1">
      <c r="A201" s="7"/>
      <c r="B201" s="7"/>
      <c r="C201" s="7">
        <v>160423</v>
      </c>
      <c r="D201" s="8" t="s">
        <v>222</v>
      </c>
      <c r="E201" s="9">
        <v>3166800</v>
      </c>
    </row>
    <row r="202" spans="1:5" ht="48.75" customHeight="1">
      <c r="A202" s="7"/>
      <c r="B202" s="7"/>
      <c r="C202" s="7">
        <v>160424</v>
      </c>
      <c r="D202" s="8" t="s">
        <v>223</v>
      </c>
      <c r="E202" s="9">
        <v>160080</v>
      </c>
    </row>
    <row r="203" spans="1:5" ht="51.75" customHeight="1">
      <c r="A203" s="7"/>
      <c r="B203" s="7"/>
      <c r="C203" s="7">
        <v>160425</v>
      </c>
      <c r="D203" s="8" t="s">
        <v>224</v>
      </c>
      <c r="E203" s="11">
        <v>3896535</v>
      </c>
    </row>
    <row r="204" spans="1:5" ht="48.75" customHeight="1">
      <c r="A204" s="7"/>
      <c r="B204" s="7"/>
      <c r="C204" s="7">
        <v>160426</v>
      </c>
      <c r="D204" s="8" t="s">
        <v>337</v>
      </c>
      <c r="E204" s="11">
        <f>12542268-19779</f>
        <v>12522489</v>
      </c>
    </row>
    <row r="205" spans="1:5" ht="40.5" customHeight="1">
      <c r="A205" s="7"/>
      <c r="B205" s="7"/>
      <c r="C205" s="7">
        <v>160427</v>
      </c>
      <c r="D205" s="8" t="s">
        <v>225</v>
      </c>
      <c r="E205" s="11">
        <v>119686</v>
      </c>
    </row>
    <row r="206" spans="1:5" ht="43.5" customHeight="1">
      <c r="A206" s="7"/>
      <c r="B206" s="7"/>
      <c r="C206" s="7">
        <v>160428</v>
      </c>
      <c r="D206" s="8" t="s">
        <v>226</v>
      </c>
      <c r="E206" s="11">
        <v>1996876</v>
      </c>
    </row>
    <row r="207" spans="1:5" ht="36.75" customHeight="1">
      <c r="A207" s="7"/>
      <c r="B207" s="7"/>
      <c r="C207" s="7">
        <v>160429</v>
      </c>
      <c r="D207" s="8" t="s">
        <v>227</v>
      </c>
      <c r="E207" s="11">
        <v>126769</v>
      </c>
    </row>
    <row r="208" spans="1:5" ht="49.5" customHeight="1">
      <c r="A208" s="7"/>
      <c r="B208" s="7"/>
      <c r="C208" s="7">
        <v>160430</v>
      </c>
      <c r="D208" s="8" t="s">
        <v>228</v>
      </c>
      <c r="E208" s="9">
        <v>76560</v>
      </c>
    </row>
    <row r="209" spans="1:5" ht="35.25" customHeight="1">
      <c r="A209" s="7"/>
      <c r="B209" s="7"/>
      <c r="C209" s="7">
        <v>160431</v>
      </c>
      <c r="D209" s="8" t="s">
        <v>229</v>
      </c>
      <c r="E209" s="9">
        <v>264480</v>
      </c>
    </row>
    <row r="210" spans="1:5" ht="48" customHeight="1">
      <c r="A210" s="7"/>
      <c r="B210" s="7"/>
      <c r="C210" s="7">
        <v>160432</v>
      </c>
      <c r="D210" s="8" t="s">
        <v>230</v>
      </c>
      <c r="E210" s="9">
        <v>360672</v>
      </c>
    </row>
    <row r="211" spans="1:5" ht="51" customHeight="1">
      <c r="A211" s="7"/>
      <c r="B211" s="7"/>
      <c r="C211" s="7">
        <v>160440</v>
      </c>
      <c r="D211" s="8" t="s">
        <v>231</v>
      </c>
      <c r="E211" s="9">
        <v>151380</v>
      </c>
    </row>
    <row r="212" spans="1:5" ht="35.25" customHeight="1">
      <c r="A212" s="7"/>
      <c r="B212" s="7"/>
      <c r="C212" s="7">
        <v>160442</v>
      </c>
      <c r="D212" s="8" t="s">
        <v>232</v>
      </c>
      <c r="E212" s="9">
        <v>114840</v>
      </c>
    </row>
    <row r="213" spans="1:5" ht="49.5" customHeight="1">
      <c r="A213" s="7"/>
      <c r="B213" s="7"/>
      <c r="C213" s="7">
        <v>160444</v>
      </c>
      <c r="D213" s="8" t="s">
        <v>340</v>
      </c>
      <c r="E213" s="9">
        <v>36192</v>
      </c>
    </row>
    <row r="214" spans="1:5" ht="47.25" customHeight="1">
      <c r="A214" s="7"/>
      <c r="B214" s="7"/>
      <c r="C214" s="7">
        <v>160445</v>
      </c>
      <c r="D214" s="8" t="s">
        <v>341</v>
      </c>
      <c r="E214" s="9">
        <v>25056</v>
      </c>
    </row>
    <row r="215" spans="1:5" s="16" customFormat="1" ht="65.25" customHeight="1">
      <c r="A215" s="7"/>
      <c r="B215" s="7"/>
      <c r="C215" s="7">
        <v>160450</v>
      </c>
      <c r="D215" s="8" t="s">
        <v>233</v>
      </c>
      <c r="E215" s="9">
        <f>E216+E217+E218+E219</f>
        <v>1072858</v>
      </c>
    </row>
    <row r="216" spans="1:5" ht="49.5" customHeight="1">
      <c r="A216" s="7"/>
      <c r="B216" s="7"/>
      <c r="C216" s="7">
        <v>160451</v>
      </c>
      <c r="D216" s="8" t="s">
        <v>234</v>
      </c>
      <c r="E216" s="9">
        <f>38592+5789</f>
        <v>44381</v>
      </c>
    </row>
    <row r="217" spans="1:5" ht="50.25" customHeight="1">
      <c r="A217" s="7"/>
      <c r="B217" s="7"/>
      <c r="C217" s="7">
        <v>160452</v>
      </c>
      <c r="D217" s="8" t="s">
        <v>342</v>
      </c>
      <c r="E217" s="9">
        <v>87797</v>
      </c>
    </row>
    <row r="218" spans="1:5" ht="48" customHeight="1">
      <c r="A218" s="7"/>
      <c r="B218" s="7"/>
      <c r="C218" s="7">
        <v>160453</v>
      </c>
      <c r="D218" s="8" t="s">
        <v>235</v>
      </c>
      <c r="E218" s="11">
        <v>17367</v>
      </c>
    </row>
    <row r="219" spans="1:5" ht="53.25" customHeight="1">
      <c r="A219" s="7"/>
      <c r="B219" s="7"/>
      <c r="C219" s="7">
        <v>160454</v>
      </c>
      <c r="D219" s="8" t="s">
        <v>343</v>
      </c>
      <c r="E219" s="11">
        <v>923313</v>
      </c>
    </row>
    <row r="220" spans="1:5" ht="63">
      <c r="A220" s="7"/>
      <c r="B220" s="7"/>
      <c r="C220" s="7">
        <v>160455</v>
      </c>
      <c r="D220" s="8" t="s">
        <v>236</v>
      </c>
      <c r="E220" s="9">
        <v>0</v>
      </c>
    </row>
    <row r="221" spans="1:5" s="16" customFormat="1" ht="17.25" customHeight="1">
      <c r="A221" s="7"/>
      <c r="B221" s="7"/>
      <c r="C221" s="7">
        <v>160500</v>
      </c>
      <c r="D221" s="8" t="s">
        <v>237</v>
      </c>
      <c r="E221" s="11">
        <f>E222+E223</f>
        <v>16893460</v>
      </c>
    </row>
    <row r="222" spans="1:5" ht="36.75" customHeight="1">
      <c r="A222" s="13"/>
      <c r="B222" s="13"/>
      <c r="C222" s="13">
        <v>160510</v>
      </c>
      <c r="D222" s="14" t="s">
        <v>238</v>
      </c>
      <c r="E222" s="11">
        <f>15035124+1000000</f>
        <v>16035124</v>
      </c>
    </row>
    <row r="223" spans="1:5" ht="31.5" customHeight="1">
      <c r="A223" s="7"/>
      <c r="B223" s="7"/>
      <c r="C223" s="7">
        <v>160530</v>
      </c>
      <c r="D223" s="8" t="s">
        <v>239</v>
      </c>
      <c r="E223" s="9">
        <f>E224+E225</f>
        <v>858336</v>
      </c>
    </row>
    <row r="224" spans="1:5" ht="48.75" customHeight="1">
      <c r="A224" s="7"/>
      <c r="B224" s="7"/>
      <c r="C224" s="7">
        <v>160531</v>
      </c>
      <c r="D224" s="8" t="s">
        <v>240</v>
      </c>
      <c r="E224" s="9">
        <v>623076</v>
      </c>
    </row>
    <row r="225" spans="1:6" ht="33" customHeight="1">
      <c r="A225" s="7"/>
      <c r="B225" s="7"/>
      <c r="C225" s="7">
        <v>160532</v>
      </c>
      <c r="D225" s="8" t="s">
        <v>241</v>
      </c>
      <c r="E225" s="9">
        <v>235260</v>
      </c>
    </row>
    <row r="226" spans="1:6" s="16" customFormat="1" ht="31.5" customHeight="1">
      <c r="A226" s="7"/>
      <c r="B226" s="7"/>
      <c r="C226" s="7">
        <v>160600</v>
      </c>
      <c r="D226" s="8" t="s">
        <v>242</v>
      </c>
      <c r="E226" s="9">
        <f>E227+E228+E229</f>
        <v>23479600</v>
      </c>
    </row>
    <row r="227" spans="1:6" ht="21" customHeight="1">
      <c r="A227" s="7"/>
      <c r="B227" s="7"/>
      <c r="C227" s="7">
        <v>160610</v>
      </c>
      <c r="D227" s="8" t="s">
        <v>243</v>
      </c>
      <c r="E227" s="15">
        <v>0</v>
      </c>
    </row>
    <row r="228" spans="1:6" ht="24.75" customHeight="1">
      <c r="A228" s="7"/>
      <c r="B228" s="7"/>
      <c r="C228" s="7" t="s">
        <v>244</v>
      </c>
      <c r="D228" s="8" t="s">
        <v>245</v>
      </c>
      <c r="E228" s="9">
        <v>23213600</v>
      </c>
    </row>
    <row r="229" spans="1:6" ht="32.25" customHeight="1">
      <c r="A229" s="7"/>
      <c r="B229" s="7"/>
      <c r="C229" s="7" t="s">
        <v>302</v>
      </c>
      <c r="D229" s="55" t="s">
        <v>303</v>
      </c>
      <c r="E229" s="11">
        <v>266000</v>
      </c>
    </row>
    <row r="230" spans="1:6" s="16" customFormat="1" ht="64.5" customHeight="1">
      <c r="A230" s="7"/>
      <c r="B230" s="7"/>
      <c r="C230" s="7">
        <v>160700</v>
      </c>
      <c r="D230" s="8" t="s">
        <v>246</v>
      </c>
      <c r="E230" s="9">
        <f>E231+E232</f>
        <v>116443</v>
      </c>
    </row>
    <row r="231" spans="1:6" ht="67.5" customHeight="1">
      <c r="A231" s="7"/>
      <c r="B231" s="7"/>
      <c r="C231" s="7">
        <v>160710</v>
      </c>
      <c r="D231" s="8" t="s">
        <v>247</v>
      </c>
      <c r="E231" s="9">
        <v>112320</v>
      </c>
    </row>
    <row r="232" spans="1:6" ht="33.75" customHeight="1">
      <c r="A232" s="7"/>
      <c r="B232" s="7"/>
      <c r="C232" s="7">
        <v>160730</v>
      </c>
      <c r="D232" s="8" t="s">
        <v>248</v>
      </c>
      <c r="E232" s="12">
        <v>4123</v>
      </c>
    </row>
    <row r="233" spans="1:6" s="16" customFormat="1" ht="18" customHeight="1">
      <c r="A233" s="7"/>
      <c r="B233" s="7"/>
      <c r="C233" s="13">
        <v>160800</v>
      </c>
      <c r="D233" s="14" t="s">
        <v>249</v>
      </c>
      <c r="E233" s="9">
        <f>E234+E235</f>
        <v>5792446</v>
      </c>
    </row>
    <row r="234" spans="1:6" s="21" customFormat="1" ht="33.75" customHeight="1">
      <c r="A234" s="20"/>
      <c r="B234" s="20"/>
      <c r="C234" s="13">
        <v>160810</v>
      </c>
      <c r="D234" s="14" t="s">
        <v>250</v>
      </c>
      <c r="E234" s="11">
        <v>5236606</v>
      </c>
    </row>
    <row r="235" spans="1:6" ht="62.25" customHeight="1">
      <c r="A235" s="7"/>
      <c r="B235" s="7"/>
      <c r="C235" s="7">
        <v>160830</v>
      </c>
      <c r="D235" s="8" t="s">
        <v>251</v>
      </c>
      <c r="E235" s="9">
        <v>555840</v>
      </c>
      <c r="F235" s="10"/>
    </row>
    <row r="236" spans="1:6" ht="31.5" customHeight="1">
      <c r="A236" s="7"/>
      <c r="B236" s="7"/>
      <c r="C236" s="60" t="s">
        <v>308</v>
      </c>
      <c r="D236" s="55" t="s">
        <v>309</v>
      </c>
      <c r="E236" s="9">
        <f>E237+E238</f>
        <v>262100855</v>
      </c>
      <c r="F236" s="10"/>
    </row>
    <row r="237" spans="1:6" ht="32.25" customHeight="1">
      <c r="A237" s="7"/>
      <c r="B237" s="7"/>
      <c r="C237" s="60" t="s">
        <v>310</v>
      </c>
      <c r="D237" s="55" t="s">
        <v>311</v>
      </c>
      <c r="E237" s="9">
        <f>130895785+131133533</f>
        <v>262029318</v>
      </c>
      <c r="F237" s="76"/>
    </row>
    <row r="238" spans="1:6" ht="48" customHeight="1">
      <c r="A238" s="7"/>
      <c r="B238" s="7"/>
      <c r="C238" s="60" t="s">
        <v>312</v>
      </c>
      <c r="D238" s="55" t="s">
        <v>313</v>
      </c>
      <c r="E238" s="9">
        <v>71537</v>
      </c>
      <c r="F238" s="10"/>
    </row>
    <row r="239" spans="1:6">
      <c r="A239" s="7"/>
      <c r="B239" s="7"/>
      <c r="C239" s="7" t="s">
        <v>252</v>
      </c>
      <c r="D239" s="8" t="s">
        <v>253</v>
      </c>
      <c r="E239" s="9">
        <f>E240+E243</f>
        <v>1730957</v>
      </c>
    </row>
    <row r="240" spans="1:6">
      <c r="A240" s="7"/>
      <c r="B240" s="7"/>
      <c r="C240" s="7" t="s">
        <v>254</v>
      </c>
      <c r="D240" s="8" t="s">
        <v>255</v>
      </c>
      <c r="E240" s="9">
        <f>E241</f>
        <v>1460957</v>
      </c>
    </row>
    <row r="241" spans="1:7" ht="30.75" customHeight="1">
      <c r="A241" s="7"/>
      <c r="B241" s="7"/>
      <c r="C241" s="7">
        <v>240100</v>
      </c>
      <c r="D241" s="8" t="s">
        <v>256</v>
      </c>
      <c r="E241" s="9">
        <f>E242</f>
        <v>1460957</v>
      </c>
    </row>
    <row r="242" spans="1:7" ht="46.15" customHeight="1">
      <c r="A242" s="7"/>
      <c r="B242" s="7"/>
      <c r="C242" s="7">
        <v>240120</v>
      </c>
      <c r="D242" s="8" t="s">
        <v>257</v>
      </c>
      <c r="E242" s="9">
        <f>1775957-215000-100000</f>
        <v>1460957</v>
      </c>
    </row>
    <row r="243" spans="1:7">
      <c r="A243" s="7"/>
      <c r="B243" s="7"/>
      <c r="C243" s="7"/>
      <c r="D243" s="8" t="s">
        <v>258</v>
      </c>
      <c r="E243" s="11">
        <v>270000</v>
      </c>
    </row>
    <row r="244" spans="1:7">
      <c r="A244" s="7"/>
      <c r="B244" s="7"/>
      <c r="C244" s="41" t="s">
        <v>297</v>
      </c>
      <c r="D244" s="42" t="s">
        <v>298</v>
      </c>
      <c r="E244" s="11">
        <f>E245</f>
        <v>0</v>
      </c>
    </row>
    <row r="245" spans="1:7">
      <c r="A245" s="7"/>
      <c r="B245" s="7"/>
      <c r="C245" s="41" t="s">
        <v>299</v>
      </c>
      <c r="D245" s="42" t="s">
        <v>300</v>
      </c>
      <c r="E245" s="11">
        <v>0</v>
      </c>
    </row>
    <row r="246" spans="1:7">
      <c r="A246" s="7"/>
      <c r="B246" s="7"/>
      <c r="C246" s="7" t="s">
        <v>259</v>
      </c>
      <c r="D246" s="8" t="s">
        <v>260</v>
      </c>
      <c r="E246" s="9">
        <f>E19+E58+E77+E118+E244</f>
        <v>2727250305</v>
      </c>
      <c r="F246" s="10"/>
      <c r="G246" s="10"/>
    </row>
    <row r="247" spans="1:7">
      <c r="E247" s="80" t="s">
        <v>326</v>
      </c>
    </row>
    <row r="248" spans="1:7">
      <c r="E248" s="10"/>
    </row>
    <row r="251" spans="1:7">
      <c r="E251" s="10"/>
    </row>
    <row r="252" spans="1:7">
      <c r="E252" s="10"/>
    </row>
    <row r="253" spans="1:7">
      <c r="E253" s="10"/>
    </row>
    <row r="256" spans="1:7">
      <c r="E256" s="10"/>
    </row>
  </sheetData>
  <mergeCells count="20">
    <mergeCell ref="A10:E10"/>
    <mergeCell ref="D4:E4"/>
    <mergeCell ref="D6:E6"/>
    <mergeCell ref="D7:E7"/>
    <mergeCell ref="A1:E1"/>
    <mergeCell ref="A2:E2"/>
    <mergeCell ref="A3:E3"/>
    <mergeCell ref="A5:E5"/>
    <mergeCell ref="A9:E9"/>
    <mergeCell ref="A17:B17"/>
    <mergeCell ref="C17:C18"/>
    <mergeCell ref="A15:E15"/>
    <mergeCell ref="D11:E11"/>
    <mergeCell ref="D12:E12"/>
    <mergeCell ref="E17:E18"/>
    <mergeCell ref="D13:E13"/>
    <mergeCell ref="D17:D18"/>
    <mergeCell ref="B11:C11"/>
    <mergeCell ref="B12:C12"/>
    <mergeCell ref="B13:C13"/>
  </mergeCells>
  <pageMargins left="1.1811023622047245" right="0.39370078740157483" top="0.39370078740157483" bottom="0.78740157480314965" header="0" footer="0"/>
  <pageSetup paperSize="9" scale="85" firstPageNumber="8" orientation="portrait" useFirstPageNumber="1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E22"/>
  <sheetViews>
    <sheetView zoomScaleNormal="100" workbookViewId="0">
      <selection activeCell="A9" sqref="A9:C9"/>
    </sheetView>
  </sheetViews>
  <sheetFormatPr defaultRowHeight="15"/>
  <cols>
    <col min="1" max="1" width="9.140625" style="51"/>
    <col min="2" max="2" width="55" style="51" customWidth="1"/>
    <col min="3" max="3" width="18.28515625" style="51" customWidth="1"/>
    <col min="4" max="4" width="10.85546875" style="51" bestFit="1" customWidth="1"/>
    <col min="5" max="16384" width="9.140625" style="51"/>
  </cols>
  <sheetData>
    <row r="1" spans="1:5" ht="15.75" customHeight="1">
      <c r="A1" s="81" t="s">
        <v>317</v>
      </c>
      <c r="B1" s="81"/>
      <c r="C1" s="81"/>
      <c r="D1" s="72"/>
      <c r="E1" s="72"/>
    </row>
    <row r="2" spans="1:5" ht="15.75" customHeight="1">
      <c r="A2" s="81" t="s">
        <v>318</v>
      </c>
      <c r="B2" s="81"/>
      <c r="C2" s="81"/>
      <c r="D2" s="72"/>
      <c r="E2" s="72"/>
    </row>
    <row r="3" spans="1:5" ht="15.75" customHeight="1">
      <c r="A3" s="81" t="s">
        <v>322</v>
      </c>
      <c r="B3" s="81"/>
      <c r="C3" s="81"/>
      <c r="D3" s="73"/>
      <c r="E3" s="73"/>
    </row>
    <row r="4" spans="1:5" ht="15.75" customHeight="1">
      <c r="A4" s="81" t="s">
        <v>261</v>
      </c>
      <c r="B4" s="81"/>
      <c r="C4" s="81"/>
      <c r="D4" s="74"/>
      <c r="E4" s="74"/>
    </row>
    <row r="5" spans="1:5" ht="15.75" customHeight="1">
      <c r="A5" s="81" t="s">
        <v>328</v>
      </c>
      <c r="B5" s="81"/>
      <c r="C5" s="81"/>
      <c r="D5" s="74"/>
      <c r="E5" s="74"/>
    </row>
    <row r="6" spans="1:5" ht="15.75" customHeight="1">
      <c r="A6" s="81" t="s">
        <v>314</v>
      </c>
      <c r="B6" s="81"/>
      <c r="C6" s="81"/>
      <c r="D6" s="74"/>
      <c r="E6" s="74"/>
    </row>
    <row r="7" spans="1:5" ht="15.75" customHeight="1">
      <c r="A7" s="81" t="s">
        <v>324</v>
      </c>
      <c r="B7" s="81"/>
      <c r="C7" s="81"/>
      <c r="D7" s="74"/>
      <c r="E7" s="74"/>
    </row>
    <row r="8" spans="1:5" ht="15.75" customHeight="1">
      <c r="A8" s="1"/>
      <c r="B8" s="66"/>
      <c r="C8" s="66"/>
      <c r="D8" s="66"/>
      <c r="E8" s="71"/>
    </row>
    <row r="9" spans="1:5" ht="15.75" customHeight="1">
      <c r="A9" s="81" t="s">
        <v>347</v>
      </c>
      <c r="B9" s="81"/>
      <c r="C9" s="81"/>
      <c r="D9" s="75"/>
      <c r="E9" s="75"/>
    </row>
    <row r="10" spans="1:5" ht="15.75" customHeight="1">
      <c r="A10" s="81" t="s">
        <v>318</v>
      </c>
      <c r="B10" s="81"/>
      <c r="C10" s="81"/>
      <c r="D10" s="75"/>
      <c r="E10" s="75"/>
    </row>
    <row r="11" spans="1:5" ht="15.75" customHeight="1">
      <c r="A11" s="81" t="s">
        <v>323</v>
      </c>
      <c r="B11" s="81"/>
      <c r="C11" s="81"/>
    </row>
    <row r="12" spans="1:5" ht="15.75" customHeight="1">
      <c r="A12" s="81" t="s">
        <v>314</v>
      </c>
      <c r="B12" s="81"/>
      <c r="C12" s="81"/>
    </row>
    <row r="13" spans="1:5" ht="15.75" customHeight="1">
      <c r="A13" s="81" t="s">
        <v>324</v>
      </c>
      <c r="B13" s="81"/>
      <c r="C13" s="81"/>
    </row>
    <row r="15" spans="1:5" ht="43.5" customHeight="1">
      <c r="A15" s="89" t="s">
        <v>292</v>
      </c>
      <c r="B15" s="89"/>
      <c r="C15" s="89"/>
    </row>
    <row r="16" spans="1:5" ht="15.75" customHeight="1">
      <c r="A16" s="68"/>
      <c r="B16" s="52"/>
    </row>
    <row r="17" spans="1:4" ht="15.75" customHeight="1">
      <c r="A17" s="78" t="s">
        <v>0</v>
      </c>
      <c r="B17" s="78" t="s">
        <v>293</v>
      </c>
      <c r="C17" s="67" t="s">
        <v>315</v>
      </c>
    </row>
    <row r="18" spans="1:4" ht="15.75" customHeight="1">
      <c r="A18" s="53" t="s">
        <v>294</v>
      </c>
      <c r="B18" s="8" t="s">
        <v>295</v>
      </c>
      <c r="C18" s="11">
        <v>681456542</v>
      </c>
      <c r="D18" s="54"/>
    </row>
    <row r="19" spans="1:4" ht="15.75">
      <c r="A19" s="53"/>
      <c r="B19" s="8" t="s">
        <v>296</v>
      </c>
      <c r="C19" s="11">
        <f>C18</f>
        <v>681456542</v>
      </c>
    </row>
    <row r="20" spans="1:4">
      <c r="C20" s="79" t="s">
        <v>344</v>
      </c>
    </row>
    <row r="22" spans="1:4">
      <c r="C22" s="54"/>
    </row>
  </sheetData>
  <mergeCells count="13">
    <mergeCell ref="A1:C1"/>
    <mergeCell ref="A2:C2"/>
    <mergeCell ref="A3:C3"/>
    <mergeCell ref="A4:C4"/>
    <mergeCell ref="A9:C9"/>
    <mergeCell ref="A5:C5"/>
    <mergeCell ref="A6:C6"/>
    <mergeCell ref="A7:C7"/>
    <mergeCell ref="A15:C15"/>
    <mergeCell ref="A10:C10"/>
    <mergeCell ref="A11:C11"/>
    <mergeCell ref="A12:C12"/>
    <mergeCell ref="A13:C13"/>
  </mergeCells>
  <pageMargins left="1.1811023622047245" right="0.39370078740157483" top="0.39370078740157483" bottom="0.78740157480314965" header="0" footer="0.31496062992125984"/>
  <pageSetup paperSize="9" scale="95" firstPageNumber="20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Пр №1 </vt:lpstr>
      <vt:lpstr>Пр№2</vt:lpstr>
      <vt:lpstr>Пр№3</vt:lpstr>
      <vt:lpstr>'Пр №1 '!Заголовки_для_печати</vt:lpstr>
      <vt:lpstr>Пр№2!Заголовки_для_печати</vt:lpstr>
      <vt:lpstr>'Пр №1 '!Область_печати</vt:lpstr>
      <vt:lpstr>Пр№2!Область_печати</vt:lpstr>
      <vt:lpstr>Пр№3!Область_печати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2017-12-21T13:36:47Z</cp:lastPrinted>
  <dcterms:created xsi:type="dcterms:W3CDTF">2006-09-16T00:00:00Z</dcterms:created>
  <dcterms:modified xsi:type="dcterms:W3CDTF">2018-12-25T07:00:23Z</dcterms:modified>
</cp:coreProperties>
</file>