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975" windowWidth="20520" windowHeight="10395" activeTab="0"/>
  </bookViews>
  <sheets>
    <sheet name="Приложение №6" sheetId="1" r:id="rId1"/>
  </sheets>
  <definedNames>
    <definedName name="_xlnm.Print_Area" localSheetId="0">'Приложение №6'!$A$1:$R$38</definedName>
  </definedNames>
  <calcPr fullCalcOnLoad="1"/>
</workbook>
</file>

<file path=xl/sharedStrings.xml><?xml version="1.0" encoding="utf-8"?>
<sst xmlns="http://schemas.openxmlformats.org/spreadsheetml/2006/main" count="64" uniqueCount="61">
  <si>
    <t xml:space="preserve">Государственная администрация </t>
  </si>
  <si>
    <t>Всего</t>
  </si>
  <si>
    <t>1.</t>
  </si>
  <si>
    <t>2.</t>
  </si>
  <si>
    <t>г.Бендеры</t>
  </si>
  <si>
    <t>3.</t>
  </si>
  <si>
    <t>4.</t>
  </si>
  <si>
    <t>5.</t>
  </si>
  <si>
    <t>6.</t>
  </si>
  <si>
    <t>7.</t>
  </si>
  <si>
    <t>налог с владельцев транспортных средств</t>
  </si>
  <si>
    <t>иные поступления в Дорожный фонд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</si>
  <si>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</si>
  <si>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</si>
  <si>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Дубоссарского района и г. Дубоссары</t>
  </si>
  <si>
    <t>8.</t>
  </si>
  <si>
    <t>доля количества зарегистрированных транспортных средств по городам (районам)</t>
  </si>
  <si>
    <t>№ п/п</t>
  </si>
  <si>
    <t>Источники финансирования расходов по программам развития дорожной отрасли, руб.</t>
  </si>
  <si>
    <t>"О республиканском бюджете на 2019 год"</t>
  </si>
  <si>
    <t xml:space="preserve">Распределение средств Дорожного фонда Приднестровской Молдавской Республики на 2019 год </t>
  </si>
  <si>
    <t>Доли для распределения государственными администрациями субсидий, направленных в местные бюджеты городов и районов</t>
  </si>
  <si>
    <t xml:space="preserve">Распределение субсидий на обустройство мест стоянки, парковки </t>
  </si>
  <si>
    <t>на государственные дороги</t>
  </si>
  <si>
    <t>на улично-дорожную сеть</t>
  </si>
  <si>
    <t>на благоустройство территорий образовательных учреждений</t>
  </si>
  <si>
    <t xml:space="preserve">Перечисление субсидий местным бюджетам за счет средств Дорожного фонда ПМР </t>
  </si>
  <si>
    <t xml:space="preserve">Министерство экономического развития Приднестровской Молдавской Республики </t>
  </si>
  <si>
    <t>Средства, направляемые на финансирование расходов по благоустройству территорий образовательных учреждений*</t>
  </si>
  <si>
    <t>к Закону Приднестровской Молдавской Республики</t>
  </si>
  <si>
    <t xml:space="preserve">  "О республиканском бюджете на 2019 год"</t>
  </si>
  <si>
    <t>Всего субсидий из республиканского бюджета, руб.</t>
  </si>
  <si>
    <t xml:space="preserve">Приложение № 6 </t>
  </si>
  <si>
    <t>Остаток субсидий республиканского бюджета на счете местного бюджета по состоянию на 01.01.2019 г., руб.**</t>
  </si>
  <si>
    <t xml:space="preserve"> </t>
  </si>
  <si>
    <t>для перечисления 3,9124 % поступлений Дорожного фонда ПМР (за исключением налога с владельцев транспортных средств) на поэтапное погашение задолженности предприятий дорожной отрасли перед  ГУП "Дубоссарская ГЭС"</t>
  </si>
  <si>
    <t xml:space="preserve">  </t>
  </si>
  <si>
    <t>на приобретение бетоноукладчика SP-15</t>
  </si>
  <si>
    <t>ремонтные работы и обустройство дорог  от пер. Западный до ул. Правды</t>
  </si>
  <si>
    <t xml:space="preserve">Приложение № 9   </t>
  </si>
  <si>
    <t>"О внесении изменений и дополнений в Закон Приднестровской Молдавской Республики</t>
  </si>
  <si>
    <t>г.Тирасполя</t>
  </si>
  <si>
    <t xml:space="preserve"> г.Днестровска</t>
  </si>
  <si>
    <t>Распределение средств для формирования программ развития дорожной отрасли, руб.</t>
  </si>
  <si>
    <t xml:space="preserve">субсидии на цели финансирования обустройства мест стоянки, парковки </t>
  </si>
  <si>
    <t>Всего субсидий на исполнение программ                    развития дорожной отрасли, руб.</t>
  </si>
  <si>
    <t>Доля для распределения иных                   поступлений в Дорожный фонд                    Приднестровской Молдавской Республики</t>
  </si>
  <si>
    <t>Итого расходы за счет средств                    Дорожного фонда, руб.</t>
  </si>
  <si>
    <t>Каменского района и г.Каменки</t>
  </si>
  <si>
    <t xml:space="preserve">Рыбницкого района и г.Рыбницы </t>
  </si>
  <si>
    <t xml:space="preserve">Слободзейского района и г.Слободзеи </t>
  </si>
  <si>
    <t>Всего субсидий</t>
  </si>
  <si>
    <t>Целевые субсидии государственной администрации города Тирасполя и города Днестровска за счет остатка Дорожного фонда ПМР по состоянию на 01.01.2019г., в том числе:</t>
  </si>
  <si>
    <t>ИТОГО</t>
  </si>
  <si>
    <t xml:space="preserve">ИТОГО расходование средств Дорожного фонда ПМР с учетом целевых субсидий государственной администрации города Тирасполя и города Днестровска за счет остатка Дорожного фонда ПМР по состоянию на 01.01.2019г. и перечислений на поэтапное погашение задолженности предприятий дорожной отрасли перед ГУП «Дубоссарская ГЭС» </t>
  </si>
  <si>
    <t>* - в сумме расходов, направляемых на финансирование расходов по благоустройству территорий образовательных учреждений, учтены :</t>
  </si>
  <si>
    <t>** -  в сумму переходящих остатков по муниципальным дорогам включены в том числе и остатки по сельским дорогам и дорогам, являющимся продолжением государственных дорог</t>
  </si>
  <si>
    <t>Григориопольского района и г.Григориополя</t>
  </si>
  <si>
    <t>по г. Тирасполю ГОУ "Республиканский украинский теоретический лицей"; ГОУ "Республиканский молдавский теоретический лицей"; ГОУ "Специальная (коррекционная) общеобразовательная школа-интернат";</t>
  </si>
  <si>
    <t>по Слободзейскому району и г. Слободзее ГОУ "Чобручский детский дом"; ГОУ "Парканская средняя общеобразовательная школа-интернат"; ГОУ "Глинойская (С)КОШИ для детей-сирот и детей, оставшихся без попечения родителей VIII вида";</t>
  </si>
  <si>
    <t xml:space="preserve">по Рыбницкому району и г. Рыбнице ГОУ "Попенкская школа-интернат для  для детей-сирот и детей, оставшихся без попечения родителей"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</si>
</sst>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_-* #,##0_р_._-;\-* #,##0_р_._-;_-* &quot;-&quot;??_р_._-;_-@_-"/>
    <numFmt numFmtId="182" formatCode="#,##0.0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.0%"/>
    <numFmt numFmtId="192" formatCode="0.000"/>
    <numFmt numFmtId="193" formatCode="_-* #,##0.0_р_._-;\-* #,##0.0_р_._-;_-* &quot;-&quot;??_р_._-;_-@_-"/>
    <numFmt numFmtId="194" formatCode="0.0000%"/>
    <numFmt numFmtId="195" formatCode="0.000000%"/>
    <numFmt numFmtId="196" formatCode="0.00000%"/>
  </numFmts>
  <fonts count="3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left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6" fillId="0" borderId="11" xfId="0" applyNumberFormat="1" applyFont="1" applyFill="1" applyBorder="1" applyAlignment="1">
      <alignment horizontal="right" vertical="center"/>
    </xf>
    <xf numFmtId="3" fontId="4" fillId="0" borderId="12" xfId="59" applyNumberFormat="1" applyFont="1" applyFill="1" applyBorder="1" applyAlignment="1">
      <alignment horizontal="right" vertical="center" wrapText="1"/>
    </xf>
    <xf numFmtId="3" fontId="4" fillId="0" borderId="13" xfId="59" applyNumberFormat="1" applyFont="1" applyFill="1" applyBorder="1" applyAlignment="1">
      <alignment horizontal="right" vertical="center" wrapText="1"/>
    </xf>
    <xf numFmtId="3" fontId="4" fillId="0" borderId="13" xfId="59" applyNumberFormat="1" applyFont="1" applyFill="1" applyBorder="1" applyAlignment="1">
      <alignment horizontal="right" vertical="center"/>
    </xf>
    <xf numFmtId="3" fontId="4" fillId="0" borderId="13" xfId="59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right" vertical="center"/>
    </xf>
    <xf numFmtId="194" fontId="4" fillId="0" borderId="15" xfId="55" applyNumberFormat="1" applyFont="1" applyFill="1" applyBorder="1" applyAlignment="1">
      <alignment horizontal="right" vertical="center"/>
    </xf>
    <xf numFmtId="194" fontId="4" fillId="0" borderId="16" xfId="55" applyNumberFormat="1" applyFont="1" applyFill="1" applyBorder="1" applyAlignment="1">
      <alignment horizontal="right" vertical="center"/>
    </xf>
    <xf numFmtId="194" fontId="6" fillId="0" borderId="17" xfId="55" applyNumberFormat="1" applyFont="1" applyFill="1" applyBorder="1" applyAlignment="1">
      <alignment horizontal="right" vertical="center"/>
    </xf>
    <xf numFmtId="194" fontId="4" fillId="0" borderId="18" xfId="0" applyNumberFormat="1" applyFont="1" applyFill="1" applyBorder="1" applyAlignment="1">
      <alignment horizontal="right" vertical="center"/>
    </xf>
    <xf numFmtId="191" fontId="4" fillId="0" borderId="19" xfId="0" applyNumberFormat="1" applyFont="1" applyFill="1" applyBorder="1" applyAlignment="1">
      <alignment horizontal="right" vertical="center"/>
    </xf>
    <xf numFmtId="191" fontId="4" fillId="0" borderId="20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0" fontId="4" fillId="24" borderId="16" xfId="0" applyFont="1" applyFill="1" applyBorder="1" applyAlignment="1">
      <alignment horizontal="left" vertical="center" wrapText="1"/>
    </xf>
    <xf numFmtId="3" fontId="4" fillId="0" borderId="15" xfId="59" applyNumberFormat="1" applyFont="1" applyFill="1" applyBorder="1" applyAlignment="1">
      <alignment horizontal="right" vertical="center" wrapText="1"/>
    </xf>
    <xf numFmtId="3" fontId="4" fillId="0" borderId="16" xfId="59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/>
    </xf>
    <xf numFmtId="10" fontId="4" fillId="0" borderId="13" xfId="55" applyNumberFormat="1" applyFont="1" applyFill="1" applyBorder="1" applyAlignment="1">
      <alignment horizontal="right" vertical="center"/>
    </xf>
    <xf numFmtId="3" fontId="4" fillId="0" borderId="20" xfId="59" applyNumberFormat="1" applyFont="1" applyFill="1" applyBorder="1" applyAlignment="1">
      <alignment horizontal="right" vertical="center" wrapText="1"/>
    </xf>
    <xf numFmtId="3" fontId="5" fillId="0" borderId="16" xfId="59" applyNumberFormat="1" applyFont="1" applyFill="1" applyBorder="1" applyAlignment="1">
      <alignment horizontal="right" vertical="center"/>
    </xf>
    <xf numFmtId="3" fontId="4" fillId="0" borderId="12" xfId="59" applyNumberFormat="1" applyFont="1" applyFill="1" applyBorder="1" applyAlignment="1">
      <alignment horizontal="right" vertical="center"/>
    </xf>
    <xf numFmtId="3" fontId="4" fillId="0" borderId="18" xfId="59" applyNumberFormat="1" applyFont="1" applyFill="1" applyBorder="1" applyAlignment="1">
      <alignment horizontal="right" vertical="center" wrapText="1"/>
    </xf>
    <xf numFmtId="3" fontId="4" fillId="0" borderId="19" xfId="59" applyNumberFormat="1" applyFont="1" applyFill="1" applyBorder="1" applyAlignment="1">
      <alignment horizontal="right" vertical="center" wrapText="1"/>
    </xf>
    <xf numFmtId="3" fontId="4" fillId="0" borderId="10" xfId="59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3" fontId="4" fillId="0" borderId="23" xfId="59" applyNumberFormat="1" applyFont="1" applyFill="1" applyBorder="1" applyAlignment="1">
      <alignment horizontal="right" vertical="center" wrapText="1"/>
    </xf>
    <xf numFmtId="19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94" fontId="6" fillId="0" borderId="10" xfId="55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94" fontId="6" fillId="0" borderId="18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194" fontId="6" fillId="0" borderId="18" xfId="55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94" fontId="6" fillId="0" borderId="11" xfId="55" applyNumberFormat="1" applyFont="1" applyFill="1" applyBorder="1" applyAlignment="1">
      <alignment horizontal="right" vertical="center"/>
    </xf>
    <xf numFmtId="3" fontId="4" fillId="0" borderId="24" xfId="59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194" fontId="4" fillId="0" borderId="12" xfId="0" applyNumberFormat="1" applyFont="1" applyFill="1" applyBorder="1" applyAlignment="1">
      <alignment horizontal="right" vertical="center"/>
    </xf>
    <xf numFmtId="10" fontId="4" fillId="0" borderId="12" xfId="55" applyNumberFormat="1" applyFont="1" applyFill="1" applyBorder="1" applyAlignment="1">
      <alignment horizontal="right" vertical="center"/>
    </xf>
    <xf numFmtId="3" fontId="5" fillId="0" borderId="15" xfId="59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3" fontId="5" fillId="0" borderId="16" xfId="59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 vertical="center"/>
    </xf>
    <xf numFmtId="9" fontId="6" fillId="0" borderId="14" xfId="55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9" fillId="0" borderId="31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4" fontId="6" fillId="0" borderId="32" xfId="0" applyNumberFormat="1" applyFont="1" applyFill="1" applyBorder="1" applyAlignment="1">
      <alignment horizontal="right" vertical="center"/>
    </xf>
    <xf numFmtId="9" fontId="6" fillId="0" borderId="18" xfId="55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horizontal="right" vertical="center"/>
    </xf>
    <xf numFmtId="9" fontId="6" fillId="0" borderId="10" xfId="55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4" fontId="6" fillId="0" borderId="36" xfId="0" applyNumberFormat="1" applyFont="1" applyFill="1" applyBorder="1" applyAlignment="1">
      <alignment horizontal="right" vertical="center"/>
    </xf>
    <xf numFmtId="9" fontId="6" fillId="0" borderId="11" xfId="55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/>
    </xf>
    <xf numFmtId="0" fontId="6" fillId="0" borderId="3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9" fontId="6" fillId="0" borderId="0" xfId="55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3" fontId="9" fillId="0" borderId="32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9" fillId="0" borderId="36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right" vertical="center"/>
    </xf>
    <xf numFmtId="3" fontId="9" fillId="0" borderId="39" xfId="0" applyNumberFormat="1" applyFont="1" applyFill="1" applyBorder="1" applyAlignment="1">
      <alignment vertical="center" wrapText="1"/>
    </xf>
    <xf numFmtId="3" fontId="6" fillId="0" borderId="3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6" fillId="0" borderId="38" xfId="0" applyNumberFormat="1" applyFont="1" applyFill="1" applyBorder="1" applyAlignment="1">
      <alignment horizontal="left" vertical="center" wrapText="1"/>
    </xf>
    <xf numFmtId="0" fontId="6" fillId="0" borderId="40" xfId="0" applyNumberFormat="1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6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53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left" vertical="center" textRotation="90" wrapText="1"/>
    </xf>
    <xf numFmtId="0" fontId="3" fillId="0" borderId="55" xfId="0" applyFont="1" applyFill="1" applyBorder="1" applyAlignment="1">
      <alignment horizontal="left" vertical="center" textRotation="90" wrapText="1"/>
    </xf>
    <xf numFmtId="0" fontId="3" fillId="0" borderId="56" xfId="0" applyFont="1" applyFill="1" applyBorder="1" applyAlignment="1">
      <alignment horizontal="left" vertical="center" textRotation="90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textRotation="90" wrapText="1"/>
    </xf>
    <xf numFmtId="0" fontId="8" fillId="0" borderId="53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100" zoomScalePageLayoutView="0" workbookViewId="0" topLeftCell="A16">
      <selection activeCell="B35" sqref="B35"/>
    </sheetView>
  </sheetViews>
  <sheetFormatPr defaultColWidth="9.140625" defaultRowHeight="12.75"/>
  <cols>
    <col min="1" max="1" width="4.140625" style="1" customWidth="1"/>
    <col min="2" max="2" width="37.7109375" style="1" customWidth="1"/>
    <col min="3" max="3" width="9.140625" style="1" customWidth="1"/>
    <col min="4" max="4" width="9.28125" style="1" customWidth="1"/>
    <col min="5" max="5" width="9.421875" style="1" customWidth="1"/>
    <col min="6" max="6" width="8.140625" style="1" customWidth="1"/>
    <col min="7" max="7" width="10.421875" style="1" customWidth="1"/>
    <col min="8" max="8" width="12.140625" style="1" customWidth="1"/>
    <col min="9" max="9" width="12.7109375" style="1" customWidth="1"/>
    <col min="10" max="10" width="11.7109375" style="1" customWidth="1"/>
    <col min="11" max="13" width="11.140625" style="1" customWidth="1"/>
    <col min="14" max="14" width="9.57421875" style="1" customWidth="1"/>
    <col min="15" max="15" width="9.421875" style="1" customWidth="1"/>
    <col min="16" max="16" width="11.140625" style="1" customWidth="1"/>
    <col min="17" max="17" width="9.140625" style="1" customWidth="1"/>
    <col min="18" max="18" width="10.7109375" style="1" customWidth="1"/>
    <col min="19" max="16384" width="9.140625" style="1" customWidth="1"/>
  </cols>
  <sheetData>
    <row r="1" spans="12:18" ht="15.75">
      <c r="L1" s="48"/>
      <c r="M1" s="48"/>
      <c r="N1" s="48"/>
      <c r="O1" s="48"/>
      <c r="P1" s="48"/>
      <c r="Q1" s="48"/>
      <c r="R1" s="97" t="s">
        <v>39</v>
      </c>
    </row>
    <row r="2" spans="12:18" ht="15.75">
      <c r="L2" s="48"/>
      <c r="M2" s="48"/>
      <c r="N2" s="48"/>
      <c r="O2" s="48"/>
      <c r="P2" s="48"/>
      <c r="Q2" s="48"/>
      <c r="R2" s="97" t="s">
        <v>29</v>
      </c>
    </row>
    <row r="3" spans="10:18" ht="15.75">
      <c r="J3" s="146" t="s">
        <v>40</v>
      </c>
      <c r="K3" s="146"/>
      <c r="L3" s="146"/>
      <c r="M3" s="146"/>
      <c r="N3" s="146"/>
      <c r="O3" s="146"/>
      <c r="P3" s="146"/>
      <c r="Q3" s="146"/>
      <c r="R3" s="146"/>
    </row>
    <row r="4" spans="12:18" ht="15.75">
      <c r="L4" s="48"/>
      <c r="M4" s="48"/>
      <c r="N4" s="48"/>
      <c r="O4" s="48"/>
      <c r="P4" s="48"/>
      <c r="Q4" s="48"/>
      <c r="R4" s="97" t="s">
        <v>30</v>
      </c>
    </row>
    <row r="5" spans="12:18" ht="9" customHeight="1">
      <c r="L5" s="48"/>
      <c r="M5" s="48"/>
      <c r="N5" s="48"/>
      <c r="O5" s="48"/>
      <c r="P5" s="48"/>
      <c r="Q5" s="48"/>
      <c r="R5" s="48"/>
    </row>
    <row r="6" spans="1:18" ht="12.75" customHeight="1">
      <c r="A6" s="5"/>
      <c r="B6" s="49"/>
      <c r="C6" s="49"/>
      <c r="D6" s="49"/>
      <c r="E6" s="49"/>
      <c r="F6" s="5"/>
      <c r="G6" s="5"/>
      <c r="H6" s="5"/>
      <c r="I6" s="5"/>
      <c r="J6" s="5"/>
      <c r="L6" s="48"/>
      <c r="M6" s="48"/>
      <c r="N6" s="98"/>
      <c r="O6" s="98"/>
      <c r="P6" s="98"/>
      <c r="Q6" s="98"/>
      <c r="R6" s="97" t="s">
        <v>32</v>
      </c>
    </row>
    <row r="7" spans="1:18" ht="12.75" customHeight="1">
      <c r="A7" s="5"/>
      <c r="B7" s="49"/>
      <c r="C7" s="49"/>
      <c r="D7" s="49"/>
      <c r="E7" s="49"/>
      <c r="F7" s="5"/>
      <c r="G7" s="5"/>
      <c r="H7" s="5"/>
      <c r="I7" s="5"/>
      <c r="J7" s="5"/>
      <c r="L7" s="48"/>
      <c r="M7" s="48"/>
      <c r="N7" s="98"/>
      <c r="O7" s="98"/>
      <c r="P7" s="98"/>
      <c r="Q7" s="98"/>
      <c r="R7" s="97" t="s">
        <v>29</v>
      </c>
    </row>
    <row r="8" spans="1:18" ht="12.75" customHeight="1">
      <c r="A8" s="5"/>
      <c r="B8" s="5"/>
      <c r="C8" s="5"/>
      <c r="D8" s="5"/>
      <c r="E8" s="5"/>
      <c r="F8" s="5"/>
      <c r="G8" s="5"/>
      <c r="H8" s="5"/>
      <c r="L8" s="48"/>
      <c r="M8" s="99"/>
      <c r="N8" s="99"/>
      <c r="O8" s="99"/>
      <c r="P8" s="100"/>
      <c r="Q8" s="99"/>
      <c r="R8" s="99" t="s">
        <v>19</v>
      </c>
    </row>
    <row r="9" spans="1:16" ht="13.5" customHeight="1">
      <c r="A9" s="129" t="s">
        <v>20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1:15" ht="12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8" s="50" customFormat="1" ht="78.75" customHeight="1">
      <c r="A11" s="130" t="s">
        <v>17</v>
      </c>
      <c r="B11" s="133" t="s">
        <v>0</v>
      </c>
      <c r="C11" s="119" t="s">
        <v>21</v>
      </c>
      <c r="D11" s="120"/>
      <c r="E11" s="120"/>
      <c r="F11" s="121"/>
      <c r="G11" s="140" t="s">
        <v>46</v>
      </c>
      <c r="H11" s="119" t="s">
        <v>43</v>
      </c>
      <c r="I11" s="120"/>
      <c r="J11" s="121"/>
      <c r="K11" s="106" t="s">
        <v>18</v>
      </c>
      <c r="L11" s="122"/>
      <c r="M11" s="123" t="s">
        <v>45</v>
      </c>
      <c r="N11" s="106" t="s">
        <v>22</v>
      </c>
      <c r="O11" s="107"/>
      <c r="P11" s="157" t="s">
        <v>31</v>
      </c>
      <c r="Q11" s="123" t="s">
        <v>33</v>
      </c>
      <c r="R11" s="113" t="s">
        <v>47</v>
      </c>
    </row>
    <row r="12" spans="1:18" s="50" customFormat="1" ht="55.5" customHeight="1">
      <c r="A12" s="131"/>
      <c r="B12" s="134"/>
      <c r="C12" s="108" t="s">
        <v>23</v>
      </c>
      <c r="D12" s="136" t="s">
        <v>24</v>
      </c>
      <c r="E12" s="154" t="s">
        <v>25</v>
      </c>
      <c r="F12" s="160" t="s">
        <v>1</v>
      </c>
      <c r="G12" s="141"/>
      <c r="H12" s="148" t="s">
        <v>12</v>
      </c>
      <c r="I12" s="138" t="s">
        <v>13</v>
      </c>
      <c r="J12" s="143" t="s">
        <v>28</v>
      </c>
      <c r="K12" s="148" t="s">
        <v>10</v>
      </c>
      <c r="L12" s="150" t="s">
        <v>11</v>
      </c>
      <c r="M12" s="124"/>
      <c r="N12" s="148" t="s">
        <v>16</v>
      </c>
      <c r="O12" s="152" t="s">
        <v>44</v>
      </c>
      <c r="P12" s="158"/>
      <c r="Q12" s="124"/>
      <c r="R12" s="114"/>
    </row>
    <row r="13" spans="1:18" s="50" customFormat="1" ht="44.25" customHeight="1">
      <c r="A13" s="131"/>
      <c r="B13" s="134"/>
      <c r="C13" s="108"/>
      <c r="D13" s="136"/>
      <c r="E13" s="155"/>
      <c r="F13" s="160"/>
      <c r="G13" s="141"/>
      <c r="H13" s="148"/>
      <c r="I13" s="138"/>
      <c r="J13" s="144"/>
      <c r="K13" s="148"/>
      <c r="L13" s="150"/>
      <c r="M13" s="124"/>
      <c r="N13" s="148"/>
      <c r="O13" s="152"/>
      <c r="P13" s="158"/>
      <c r="Q13" s="124"/>
      <c r="R13" s="114"/>
    </row>
    <row r="14" spans="1:18" s="50" customFormat="1" ht="69" customHeight="1" thickBot="1">
      <c r="A14" s="132"/>
      <c r="B14" s="135"/>
      <c r="C14" s="109"/>
      <c r="D14" s="137"/>
      <c r="E14" s="156"/>
      <c r="F14" s="161"/>
      <c r="G14" s="142"/>
      <c r="H14" s="149"/>
      <c r="I14" s="139"/>
      <c r="J14" s="145"/>
      <c r="K14" s="149"/>
      <c r="L14" s="151"/>
      <c r="M14" s="125"/>
      <c r="N14" s="149"/>
      <c r="O14" s="153"/>
      <c r="P14" s="159"/>
      <c r="Q14" s="125"/>
      <c r="R14" s="115"/>
    </row>
    <row r="15" spans="1:18" s="50" customFormat="1" ht="18" customHeight="1" thickBot="1">
      <c r="A15" s="110" t="s">
        <v>26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2"/>
    </row>
    <row r="16" spans="1:18" ht="15" customHeight="1">
      <c r="A16" s="51" t="s">
        <v>2</v>
      </c>
      <c r="B16" s="52" t="s">
        <v>41</v>
      </c>
      <c r="C16" s="53">
        <v>0</v>
      </c>
      <c r="D16" s="17">
        <v>0.78603</v>
      </c>
      <c r="E16" s="17">
        <v>0.21397</v>
      </c>
      <c r="F16" s="18">
        <f>C16+D16+E16</f>
        <v>1</v>
      </c>
      <c r="G16" s="14">
        <v>0.177975</v>
      </c>
      <c r="H16" s="29"/>
      <c r="I16" s="30">
        <v>27500631</v>
      </c>
      <c r="J16" s="31">
        <v>7486114</v>
      </c>
      <c r="K16" s="9">
        <v>3981022</v>
      </c>
      <c r="L16" s="36">
        <v>31005723</v>
      </c>
      <c r="M16" s="23">
        <f aca="true" t="shared" si="0" ref="M16:M23">K16+L16</f>
        <v>34986745</v>
      </c>
      <c r="N16" s="54">
        <v>0.2751</v>
      </c>
      <c r="O16" s="31">
        <v>1694955</v>
      </c>
      <c r="P16" s="55">
        <f aca="true" t="shared" si="1" ref="P16:P23">M16+O16</f>
        <v>36681700</v>
      </c>
      <c r="Q16" s="23">
        <v>128952</v>
      </c>
      <c r="R16" s="56">
        <f>P16+Q16</f>
        <v>36810652</v>
      </c>
    </row>
    <row r="17" spans="1:18" ht="15" customHeight="1">
      <c r="A17" s="57" t="s">
        <v>3</v>
      </c>
      <c r="B17" s="58" t="s">
        <v>42</v>
      </c>
      <c r="C17" s="20">
        <v>0</v>
      </c>
      <c r="D17" s="7">
        <v>0.880513</v>
      </c>
      <c r="E17" s="7">
        <v>0.119487</v>
      </c>
      <c r="F17" s="19">
        <f>C17+D17+E17</f>
        <v>1</v>
      </c>
      <c r="G17" s="15">
        <v>0.004822</v>
      </c>
      <c r="H17" s="11"/>
      <c r="I17" s="32">
        <v>999168</v>
      </c>
      <c r="J17" s="27">
        <v>135589</v>
      </c>
      <c r="K17" s="10">
        <v>294697</v>
      </c>
      <c r="L17" s="47">
        <v>840060</v>
      </c>
      <c r="M17" s="24">
        <f t="shared" si="0"/>
        <v>1134757</v>
      </c>
      <c r="N17" s="26">
        <v>0.0135</v>
      </c>
      <c r="O17" s="27">
        <v>83177</v>
      </c>
      <c r="P17" s="28">
        <f t="shared" si="1"/>
        <v>1217934</v>
      </c>
      <c r="Q17" s="24">
        <v>38368</v>
      </c>
      <c r="R17" s="59">
        <f aca="true" t="shared" si="2" ref="R17:R30">P17+Q17</f>
        <v>1256302</v>
      </c>
    </row>
    <row r="18" spans="1:18" ht="15" customHeight="1">
      <c r="A18" s="57" t="s">
        <v>5</v>
      </c>
      <c r="B18" s="60" t="s">
        <v>4</v>
      </c>
      <c r="C18" s="20">
        <v>0</v>
      </c>
      <c r="D18" s="7">
        <v>0.769802</v>
      </c>
      <c r="E18" s="7">
        <v>0.230198</v>
      </c>
      <c r="F18" s="19">
        <f>C18+D18+E18</f>
        <v>1</v>
      </c>
      <c r="G18" s="15">
        <v>0.125465</v>
      </c>
      <c r="H18" s="11"/>
      <c r="I18" s="32">
        <v>17952840</v>
      </c>
      <c r="J18" s="27">
        <v>5368534</v>
      </c>
      <c r="K18" s="10">
        <v>1463624</v>
      </c>
      <c r="L18" s="47">
        <v>21857750</v>
      </c>
      <c r="M18" s="24">
        <f t="shared" si="0"/>
        <v>23321374</v>
      </c>
      <c r="N18" s="26">
        <v>0.1799</v>
      </c>
      <c r="O18" s="27">
        <v>1108405</v>
      </c>
      <c r="P18" s="28">
        <f t="shared" si="1"/>
        <v>24429779</v>
      </c>
      <c r="Q18" s="24">
        <v>606479</v>
      </c>
      <c r="R18" s="59">
        <f>P18+Q18</f>
        <v>25036258</v>
      </c>
    </row>
    <row r="19" spans="1:18" ht="30.75" customHeight="1">
      <c r="A19" s="57" t="s">
        <v>6</v>
      </c>
      <c r="B19" s="60" t="s">
        <v>57</v>
      </c>
      <c r="C19" s="20">
        <v>0.461104</v>
      </c>
      <c r="D19" s="7">
        <v>0.47515</v>
      </c>
      <c r="E19" s="7">
        <v>0.063746</v>
      </c>
      <c r="F19" s="19">
        <v>1</v>
      </c>
      <c r="G19" s="15">
        <v>0.107939</v>
      </c>
      <c r="H19" s="10">
        <v>8832070</v>
      </c>
      <c r="I19" s="32">
        <v>9101109</v>
      </c>
      <c r="J19" s="27">
        <v>1221003</v>
      </c>
      <c r="K19" s="11">
        <f>334575+15130</f>
        <v>349705</v>
      </c>
      <c r="L19" s="47">
        <v>18804477</v>
      </c>
      <c r="M19" s="24">
        <f t="shared" si="0"/>
        <v>19154182</v>
      </c>
      <c r="N19" s="26">
        <v>0.0702</v>
      </c>
      <c r="O19" s="27">
        <v>432518</v>
      </c>
      <c r="P19" s="28">
        <f t="shared" si="1"/>
        <v>19586700</v>
      </c>
      <c r="Q19" s="24">
        <v>79438</v>
      </c>
      <c r="R19" s="59">
        <f t="shared" si="2"/>
        <v>19666138</v>
      </c>
    </row>
    <row r="20" spans="1:18" ht="15" customHeight="1">
      <c r="A20" s="57" t="s">
        <v>7</v>
      </c>
      <c r="B20" s="61" t="s">
        <v>14</v>
      </c>
      <c r="C20" s="20">
        <v>0.451348</v>
      </c>
      <c r="D20" s="7">
        <v>0.394506</v>
      </c>
      <c r="E20" s="7">
        <v>0.154146</v>
      </c>
      <c r="F20" s="19">
        <v>1</v>
      </c>
      <c r="G20" s="15">
        <v>0.131323</v>
      </c>
      <c r="H20" s="10">
        <v>10631405</v>
      </c>
      <c r="I20" s="32">
        <v>9292504</v>
      </c>
      <c r="J20" s="27">
        <v>3630875</v>
      </c>
      <c r="K20" s="12">
        <v>676489</v>
      </c>
      <c r="L20" s="47">
        <v>22878295</v>
      </c>
      <c r="M20" s="24">
        <f t="shared" si="0"/>
        <v>23554784</v>
      </c>
      <c r="N20" s="26">
        <v>0.0749</v>
      </c>
      <c r="O20" s="27">
        <v>461476</v>
      </c>
      <c r="P20" s="62">
        <f t="shared" si="1"/>
        <v>24016260</v>
      </c>
      <c r="Q20" s="24">
        <v>451901</v>
      </c>
      <c r="R20" s="59">
        <f t="shared" si="2"/>
        <v>24468161</v>
      </c>
    </row>
    <row r="21" spans="1:18" ht="15" customHeight="1">
      <c r="A21" s="57" t="s">
        <v>8</v>
      </c>
      <c r="B21" s="61" t="s">
        <v>48</v>
      </c>
      <c r="C21" s="20">
        <v>0.528904</v>
      </c>
      <c r="D21" s="7">
        <v>0.335745</v>
      </c>
      <c r="E21" s="7">
        <v>0.135351</v>
      </c>
      <c r="F21" s="19">
        <v>1</v>
      </c>
      <c r="G21" s="15">
        <v>0.100879</v>
      </c>
      <c r="H21" s="10">
        <v>9424998</v>
      </c>
      <c r="I21" s="32">
        <v>5982931</v>
      </c>
      <c r="J21" s="27">
        <v>2411936</v>
      </c>
      <c r="K21" s="12">
        <f>237703+7636</f>
        <v>245339</v>
      </c>
      <c r="L21" s="47">
        <v>17574526</v>
      </c>
      <c r="M21" s="24">
        <f t="shared" si="0"/>
        <v>17819865</v>
      </c>
      <c r="N21" s="26">
        <v>0.0424</v>
      </c>
      <c r="O21" s="27">
        <v>261236</v>
      </c>
      <c r="P21" s="62">
        <f t="shared" si="1"/>
        <v>18081101</v>
      </c>
      <c r="Q21" s="24">
        <v>71849</v>
      </c>
      <c r="R21" s="59">
        <f t="shared" si="2"/>
        <v>18152950</v>
      </c>
    </row>
    <row r="22" spans="1:18" ht="15" customHeight="1">
      <c r="A22" s="57" t="s">
        <v>9</v>
      </c>
      <c r="B22" s="61" t="s">
        <v>49</v>
      </c>
      <c r="C22" s="20">
        <v>0.482593</v>
      </c>
      <c r="D22" s="7">
        <v>0.434363</v>
      </c>
      <c r="E22" s="7">
        <v>0.083044</v>
      </c>
      <c r="F22" s="19">
        <v>1</v>
      </c>
      <c r="G22" s="15">
        <v>0.166845</v>
      </c>
      <c r="H22" s="10">
        <v>14728587</v>
      </c>
      <c r="I22" s="32">
        <v>13256623</v>
      </c>
      <c r="J22" s="27">
        <v>2534477</v>
      </c>
      <c r="K22" s="12">
        <f>1437732+15233</f>
        <v>1452965</v>
      </c>
      <c r="L22" s="47">
        <v>29066722</v>
      </c>
      <c r="M22" s="24">
        <f t="shared" si="0"/>
        <v>30519687</v>
      </c>
      <c r="N22" s="26">
        <v>0.1757</v>
      </c>
      <c r="O22" s="27">
        <v>1082528</v>
      </c>
      <c r="P22" s="62">
        <f t="shared" si="1"/>
        <v>31602215</v>
      </c>
      <c r="Q22" s="24">
        <v>790</v>
      </c>
      <c r="R22" s="59">
        <f t="shared" si="2"/>
        <v>31603005</v>
      </c>
    </row>
    <row r="23" spans="1:18" ht="15" customHeight="1">
      <c r="A23" s="57" t="s">
        <v>15</v>
      </c>
      <c r="B23" s="61" t="s">
        <v>50</v>
      </c>
      <c r="C23" s="20">
        <v>0.57406</v>
      </c>
      <c r="D23" s="7">
        <v>0.378892</v>
      </c>
      <c r="E23" s="7">
        <v>0.047048</v>
      </c>
      <c r="F23" s="19">
        <v>1</v>
      </c>
      <c r="G23" s="15">
        <v>0.184752</v>
      </c>
      <c r="H23" s="10">
        <v>19051829</v>
      </c>
      <c r="I23" s="32">
        <v>12574619</v>
      </c>
      <c r="J23" s="27">
        <v>1561423</v>
      </c>
      <c r="K23" s="12">
        <v>1001500</v>
      </c>
      <c r="L23" s="47">
        <v>32186371</v>
      </c>
      <c r="M23" s="24">
        <f t="shared" si="0"/>
        <v>33187871</v>
      </c>
      <c r="N23" s="26">
        <v>0.1683</v>
      </c>
      <c r="O23" s="27">
        <v>1036935</v>
      </c>
      <c r="P23" s="62">
        <f t="shared" si="1"/>
        <v>34224806</v>
      </c>
      <c r="Q23" s="24">
        <v>678677</v>
      </c>
      <c r="R23" s="59">
        <f t="shared" si="2"/>
        <v>34903483</v>
      </c>
    </row>
    <row r="24" spans="1:18" ht="15" customHeight="1" thickBot="1">
      <c r="A24" s="63"/>
      <c r="B24" s="64" t="s">
        <v>51</v>
      </c>
      <c r="C24" s="65"/>
      <c r="D24" s="8"/>
      <c r="E24" s="8"/>
      <c r="F24" s="21"/>
      <c r="G24" s="16">
        <f>SUM(G16:G23)</f>
        <v>1</v>
      </c>
      <c r="H24" s="13">
        <f>SUM(H19:H23)</f>
        <v>62668889</v>
      </c>
      <c r="I24" s="33">
        <f>SUM(I16:I23)</f>
        <v>96660425</v>
      </c>
      <c r="J24" s="34">
        <f>SUM(J16:J23)</f>
        <v>24349951</v>
      </c>
      <c r="K24" s="13">
        <f aca="true" t="shared" si="3" ref="K24:P24">SUM(K16:K23)</f>
        <v>9465341</v>
      </c>
      <c r="L24" s="35">
        <f>SUM(L16:L23)</f>
        <v>174213924</v>
      </c>
      <c r="M24" s="25">
        <f t="shared" si="3"/>
        <v>183679265</v>
      </c>
      <c r="N24" s="66">
        <f t="shared" si="3"/>
        <v>1</v>
      </c>
      <c r="O24" s="34">
        <f t="shared" si="3"/>
        <v>6161230</v>
      </c>
      <c r="P24" s="25">
        <f t="shared" si="3"/>
        <v>189840495</v>
      </c>
      <c r="Q24" s="25">
        <f>SUM(Q16:Q23)</f>
        <v>2056454</v>
      </c>
      <c r="R24" s="67">
        <f t="shared" si="2"/>
        <v>191896949</v>
      </c>
    </row>
    <row r="25" spans="1:18" ht="16.5" thickBot="1">
      <c r="A25" s="68"/>
      <c r="B25" s="116" t="s">
        <v>52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8"/>
      <c r="Q25" s="69"/>
      <c r="R25" s="70"/>
    </row>
    <row r="26" spans="1:18" ht="15" customHeight="1">
      <c r="A26" s="68" t="s">
        <v>2</v>
      </c>
      <c r="B26" s="87" t="s">
        <v>37</v>
      </c>
      <c r="C26" s="71"/>
      <c r="D26" s="41"/>
      <c r="E26" s="41"/>
      <c r="F26" s="42"/>
      <c r="G26" s="43"/>
      <c r="H26" s="44"/>
      <c r="I26" s="44"/>
      <c r="J26" s="44"/>
      <c r="K26" s="44"/>
      <c r="L26" s="44"/>
      <c r="M26" s="44"/>
      <c r="N26" s="72"/>
      <c r="O26" s="73"/>
      <c r="P26" s="92">
        <v>7049600</v>
      </c>
      <c r="Q26" s="88"/>
      <c r="R26" s="59">
        <f t="shared" si="2"/>
        <v>7049600</v>
      </c>
    </row>
    <row r="27" spans="1:18" ht="30" customHeight="1">
      <c r="A27" s="68" t="s">
        <v>3</v>
      </c>
      <c r="B27" s="22" t="s">
        <v>38</v>
      </c>
      <c r="C27" s="74"/>
      <c r="D27" s="37"/>
      <c r="E27" s="37"/>
      <c r="F27" s="38"/>
      <c r="G27" s="39"/>
      <c r="H27" s="40"/>
      <c r="I27" s="40"/>
      <c r="J27" s="40"/>
      <c r="K27" s="40"/>
      <c r="L27" s="40"/>
      <c r="M27" s="40"/>
      <c r="N27" s="75"/>
      <c r="O27" s="76"/>
      <c r="P27" s="93">
        <v>17500000</v>
      </c>
      <c r="Q27" s="89"/>
      <c r="R27" s="59">
        <f t="shared" si="2"/>
        <v>17500000</v>
      </c>
    </row>
    <row r="28" spans="1:18" ht="16.5" thickBot="1">
      <c r="A28" s="68"/>
      <c r="B28" s="64" t="s">
        <v>53</v>
      </c>
      <c r="C28" s="77"/>
      <c r="D28" s="8"/>
      <c r="E28" s="8"/>
      <c r="F28" s="45"/>
      <c r="G28" s="46"/>
      <c r="H28" s="33"/>
      <c r="I28" s="33"/>
      <c r="J28" s="33"/>
      <c r="K28" s="33"/>
      <c r="L28" s="33"/>
      <c r="M28" s="33"/>
      <c r="N28" s="78"/>
      <c r="O28" s="35"/>
      <c r="P28" s="25">
        <f>P26+P27</f>
        <v>24549600</v>
      </c>
      <c r="Q28" s="90"/>
      <c r="R28" s="96">
        <f t="shared" si="2"/>
        <v>24549600</v>
      </c>
    </row>
    <row r="29" spans="1:18" ht="30" customHeight="1" thickBot="1">
      <c r="A29" s="79"/>
      <c r="B29" s="80" t="s">
        <v>27</v>
      </c>
      <c r="C29" s="101" t="s">
        <v>35</v>
      </c>
      <c r="D29" s="102"/>
      <c r="E29" s="102"/>
      <c r="F29" s="102"/>
      <c r="G29" s="102"/>
      <c r="H29" s="103"/>
      <c r="I29" s="103"/>
      <c r="J29" s="103"/>
      <c r="K29" s="103"/>
      <c r="L29" s="103"/>
      <c r="M29" s="104"/>
      <c r="N29" s="104"/>
      <c r="O29" s="105"/>
      <c r="P29" s="94">
        <f>206738555*0.03552446</f>
        <v>7344275.5275553</v>
      </c>
      <c r="Q29" s="91"/>
      <c r="R29" s="70">
        <f t="shared" si="2"/>
        <v>7344275.5275553</v>
      </c>
    </row>
    <row r="30" spans="1:18" ht="25.5" customHeight="1" thickBot="1">
      <c r="A30" s="63"/>
      <c r="B30" s="126" t="s">
        <v>54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  <c r="P30" s="69">
        <f>P24+P28+P29</f>
        <v>221734370.5275553</v>
      </c>
      <c r="Q30" s="95">
        <f>Q24</f>
        <v>2056454</v>
      </c>
      <c r="R30" s="67">
        <f t="shared" si="2"/>
        <v>223790824.5275553</v>
      </c>
    </row>
    <row r="31" spans="1:16" ht="5.25" customHeight="1">
      <c r="A31" s="81"/>
      <c r="B31" s="82"/>
      <c r="C31" s="6"/>
      <c r="D31" s="6"/>
      <c r="E31" s="6"/>
      <c r="F31" s="6"/>
      <c r="G31" s="6"/>
      <c r="H31" s="3"/>
      <c r="I31" s="3"/>
      <c r="J31" s="3"/>
      <c r="K31" s="3"/>
      <c r="L31" s="3"/>
      <c r="M31" s="83"/>
      <c r="N31" s="84"/>
      <c r="O31" s="83"/>
      <c r="P31" s="83"/>
    </row>
    <row r="32" ht="12.75">
      <c r="B32" s="1" t="s">
        <v>55</v>
      </c>
    </row>
    <row r="33" ht="12.75">
      <c r="B33" s="1" t="s">
        <v>58</v>
      </c>
    </row>
    <row r="34" spans="2:16" ht="24" customHeight="1">
      <c r="B34" s="147" t="s">
        <v>59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2:16" ht="12.75">
      <c r="B35" s="1" t="s">
        <v>60</v>
      </c>
      <c r="L35" s="4"/>
      <c r="M35" s="4"/>
      <c r="P35" s="4"/>
    </row>
    <row r="36" spans="16:17" ht="12.75">
      <c r="P36" s="4"/>
      <c r="Q36" s="1" t="s">
        <v>34</v>
      </c>
    </row>
    <row r="37" ht="12.75">
      <c r="B37" s="1" t="s">
        <v>56</v>
      </c>
    </row>
    <row r="38" ht="12.75">
      <c r="J38" s="4"/>
    </row>
    <row r="39" spans="9:11" ht="12.75">
      <c r="I39" s="4"/>
      <c r="K39" s="4"/>
    </row>
    <row r="40" spans="10:12" ht="15.75">
      <c r="J40" s="48"/>
      <c r="K40" s="48"/>
      <c r="L40" s="85"/>
    </row>
    <row r="41" spans="10:13" ht="15.75">
      <c r="J41" s="48"/>
      <c r="K41" s="48"/>
      <c r="L41" s="86"/>
      <c r="M41" s="4"/>
    </row>
    <row r="42" spans="13:15" ht="12.75">
      <c r="M42" s="4"/>
      <c r="O42" s="4"/>
    </row>
    <row r="43" spans="12:13" ht="12.75">
      <c r="L43" s="4" t="s">
        <v>36</v>
      </c>
      <c r="M43" s="4"/>
    </row>
  </sheetData>
  <sheetProtection/>
  <mergeCells count="29">
    <mergeCell ref="J3:R3"/>
    <mergeCell ref="B34:P34"/>
    <mergeCell ref="K12:K14"/>
    <mergeCell ref="L12:L14"/>
    <mergeCell ref="N12:N14"/>
    <mergeCell ref="O12:O14"/>
    <mergeCell ref="E12:E14"/>
    <mergeCell ref="P11:P14"/>
    <mergeCell ref="F12:F14"/>
    <mergeCell ref="H12:H14"/>
    <mergeCell ref="B30:O30"/>
    <mergeCell ref="A9:P9"/>
    <mergeCell ref="A11:A14"/>
    <mergeCell ref="B11:B14"/>
    <mergeCell ref="C11:F11"/>
    <mergeCell ref="M11:M14"/>
    <mergeCell ref="D12:D14"/>
    <mergeCell ref="I12:I14"/>
    <mergeCell ref="G11:G14"/>
    <mergeCell ref="J12:J14"/>
    <mergeCell ref="C29:O29"/>
    <mergeCell ref="N11:O11"/>
    <mergeCell ref="C12:C14"/>
    <mergeCell ref="A15:R15"/>
    <mergeCell ref="R11:R14"/>
    <mergeCell ref="B25:P25"/>
    <mergeCell ref="H11:J11"/>
    <mergeCell ref="K11:L11"/>
    <mergeCell ref="Q11:Q14"/>
  </mergeCells>
  <printOptions horizontalCentered="1"/>
  <pageMargins left="0.1968503937007874" right="0.1968503937007874" top="0.5905511811023623" bottom="0.1968503937007874" header="0" footer="0"/>
  <pageSetup firstPageNumber="153" useFirstPageNumber="1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</cp:lastModifiedBy>
  <cp:lastPrinted>2019-04-03T08:28:40Z</cp:lastPrinted>
  <dcterms:created xsi:type="dcterms:W3CDTF">1996-10-08T23:32:33Z</dcterms:created>
  <dcterms:modified xsi:type="dcterms:W3CDTF">2019-04-03T08:42:16Z</dcterms:modified>
  <cp:category/>
  <cp:version/>
  <cp:contentType/>
  <cp:contentStatus/>
</cp:coreProperties>
</file>