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320" windowHeight="11400"/>
  </bookViews>
  <sheets>
    <sheet name="Приложение №12" sheetId="6" r:id="rId1"/>
  </sheets>
  <definedNames>
    <definedName name="_xlnm.Print_Titles" localSheetId="0">'Приложение №12'!$13:$13</definedName>
  </definedNames>
  <calcPr calcId="114210" fullCalcOnLoad="1"/>
</workbook>
</file>

<file path=xl/calcChain.xml><?xml version="1.0" encoding="utf-8"?>
<calcChain xmlns="http://schemas.openxmlformats.org/spreadsheetml/2006/main">
  <c r="C294" i="6"/>
  <c r="C169"/>
  <c r="C108"/>
  <c r="C99"/>
  <c r="C216"/>
  <c r="C217"/>
  <c r="C145"/>
  <c r="C260"/>
  <c r="C251"/>
  <c r="C249"/>
  <c r="C255"/>
  <c r="C261"/>
  <c r="C242"/>
  <c r="C80"/>
  <c r="C82"/>
  <c r="C47"/>
  <c r="C62"/>
  <c r="C50"/>
  <c r="C54"/>
  <c r="C289"/>
  <c r="C290"/>
  <c r="C285"/>
  <c r="C286"/>
  <c r="C237"/>
  <c r="C234"/>
  <c r="C231"/>
  <c r="C243"/>
  <c r="C222"/>
  <c r="C212"/>
  <c r="C206"/>
  <c r="C202"/>
  <c r="C197"/>
  <c r="C194"/>
  <c r="C185"/>
  <c r="C181"/>
  <c r="C178"/>
  <c r="C173"/>
  <c r="A163"/>
  <c r="A164"/>
  <c r="C159"/>
  <c r="C170"/>
  <c r="C218"/>
  <c r="C244"/>
  <c r="A158"/>
  <c r="A159"/>
  <c r="A160"/>
  <c r="A153"/>
  <c r="A154"/>
  <c r="A155"/>
  <c r="A156"/>
  <c r="C138"/>
  <c r="C134"/>
  <c r="C123"/>
  <c r="C120"/>
  <c r="C124"/>
  <c r="C117"/>
  <c r="C102"/>
  <c r="C96"/>
  <c r="C89"/>
  <c r="C92"/>
  <c r="C87"/>
  <c r="C76"/>
  <c r="C68"/>
  <c r="C65"/>
  <c r="C43"/>
  <c r="C44"/>
  <c r="C40"/>
  <c r="C35"/>
  <c r="C36"/>
  <c r="C30"/>
  <c r="C27"/>
  <c r="C22"/>
  <c r="C23"/>
  <c r="C19"/>
  <c r="C146"/>
  <c r="C223"/>
  <c r="C31"/>
  <c r="C291"/>
  <c r="C109"/>
  <c r="C147"/>
  <c r="C245"/>
</calcChain>
</file>

<file path=xl/sharedStrings.xml><?xml version="1.0" encoding="utf-8"?>
<sst xmlns="http://schemas.openxmlformats.org/spreadsheetml/2006/main" count="288" uniqueCount="220">
  <si>
    <t>Выполнение среднего ремонта контактно-кабельных сетей для г. Тирасполя МУП "Тираспольское троллейбусное управление"                                                       им. И. А. Добросоцкого</t>
  </si>
  <si>
    <t xml:space="preserve">Капитальный ремонт административного здания МГБ, г.Тирасполь, ул. Манойлова, 35 </t>
  </si>
  <si>
    <t xml:space="preserve">Капитальный ремонт административного здания МГБ, г.Тирасполь, ул. Шутова, 7 </t>
  </si>
  <si>
    <t xml:space="preserve">Капитальный ремонт помещений штаба казармы № 1, казармы № 2, в/ч 4043, расположенных  в г. Тирасполе, ул. Шевченко, 95/7 </t>
  </si>
  <si>
    <t>ВСЕГО по программе капитальных вложений и программе капитального ремонта на 2019 год</t>
  </si>
  <si>
    <t>Погашение кредиторской задолженности по состоянию на 01.01.2019 года и полное исполнение договорных обязательств           2018 года на приобретение медицинского оборудования и предметов длительного пользования (статья 240 120)</t>
  </si>
  <si>
    <t>Погашение кредиторской задолженности по состоянию на 01.01.2019 года и полное исполнение договорных обязательств          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Республиканское бюро судебно-медицинских экспертиз, комиссии врачебной экспертизы жизнеспособности) (статья 110350)</t>
  </si>
  <si>
    <t>Погашение кредиторской задолженности по состоянию на 01.01.2019 года и полное исполнение договорных обязательств           2018 года по протезированию льготной категории граждан (за исключением зубопротезирования) (статья 111 054)</t>
  </si>
  <si>
    <t>Итого по 240120</t>
  </si>
  <si>
    <t>Налоговая инспекция г. Каменки</t>
  </si>
  <si>
    <t>Налоговая инспекция г. Рыбницы</t>
  </si>
  <si>
    <t>Итого по программе капитальных вложений налоговых органов</t>
  </si>
  <si>
    <t>Программа по укреплению противопаводковых дамб в республике</t>
  </si>
  <si>
    <t>Освещение в ночное время, кабели, расходные материалы и прочие расходные материалы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</si>
  <si>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</si>
  <si>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№ п/п</t>
  </si>
  <si>
    <t xml:space="preserve">Наименование объекта </t>
  </si>
  <si>
    <t>Сумма, руб.</t>
  </si>
  <si>
    <t>Программа капитальных вложений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</si>
  <si>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</si>
  <si>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</si>
  <si>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Итого</t>
  </si>
  <si>
    <t>Министерство просвещения Приднестровской Молдавской Республики</t>
  </si>
  <si>
    <t>Министерство обороны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</si>
  <si>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</si>
  <si>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Государственная администрация Дубоссарского района и г. Дубоссары</t>
  </si>
  <si>
    <t>Министерство внутренних дел Приднестровской Молдавской Республики</t>
  </si>
  <si>
    <t>Итого по подстатье 240 230</t>
  </si>
  <si>
    <t>Капитальные вложения в строительство коммунальных объектов (240 250)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</si>
  <si>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</si>
  <si>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</si>
  <si>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</si>
  <si>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Государственная администрация г. Бендеры</t>
  </si>
  <si>
    <t>Итого по программе капитального ремонта</t>
  </si>
  <si>
    <t>Капитальный ремонт объектов административного назначения (240 340)</t>
  </si>
  <si>
    <t>Капитальные вложения в строительство объектов админитративного назначения (240 240)</t>
  </si>
  <si>
    <t>Судебный департамент при Верховном суде Приднестровской Молдавской Республики</t>
  </si>
  <si>
    <t>Верховный суд Приднестровской Молдавской Республики.</t>
  </si>
  <si>
    <t>Арбитражный суд Приднестровской Молдавской Республики.</t>
  </si>
  <si>
    <t>Секретно</t>
  </si>
  <si>
    <t xml:space="preserve"> Министерство государственной безопасности Приднестровской Молдавской Республики</t>
  </si>
  <si>
    <t>Завершение строительства нового здания для МУ "Центр социально-психологической реабилитации детей с ОПЖ", г. Дубоссары, в том числе проектные работы</t>
  </si>
  <si>
    <t>Итого по подстатье 240 240</t>
  </si>
  <si>
    <t>Итого по подстатье 240 330</t>
  </si>
  <si>
    <t>Итого по подстатье 240 250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</si>
  <si>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</t>
  </si>
  <si>
    <t>Государственная служба охраны Приднестровской Молдавской Республики</t>
  </si>
  <si>
    <t>Итого по подстатье 240 340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</si>
  <si>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</si>
  <si>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</si>
  <si>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</si>
  <si>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</si>
  <si>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Капитальный ремонт МОУ "Рыбницкая РСОШ № 8, г. Рыбница, ул. Севастопольская, 22</t>
  </si>
  <si>
    <t>Приобретение производственного оборудования и предметов для государственных предприятий (240 110)</t>
  </si>
  <si>
    <t>Итого по подстатье 240 110</t>
  </si>
  <si>
    <t>Приобретение не производственного оборудования и предметов длительного пользования для государственных учреждений (240 120)</t>
  </si>
  <si>
    <t>Итого по подстатье 240 120</t>
  </si>
  <si>
    <t>Завершение строительства специализированного учреждения МСКОУ № 2, ул. К. Либкнехта, 144а, г. Тирасполь (общестроительные и проектные работы)</t>
  </si>
  <si>
    <t xml:space="preserve">Реконструкция   автономной газовой котельной воспитательного учреждения, Каменский район, с. Александровка, в том числе проектные работы                                                 </t>
  </si>
  <si>
    <t>Строительство котельной в МОУ "Кременчугская школа" с. Кременчуг, в том числе проектные работы</t>
  </si>
  <si>
    <t>Создание Центрального Екатерининского парка по ул. 25 Октября (от ул. Шевченко до пер. Бочковского), в том числе проектные работы</t>
  </si>
  <si>
    <t>Капитальный ремонт ГУП ОК "Днестровские зори"</t>
  </si>
  <si>
    <t>Завершение строительства ГУ "Республиканский спортивно-реабилитационный восстановительный центр инвалидов", расположенный по адресу: г. Тирасполь, ул. Ленина, 1/3</t>
  </si>
  <si>
    <t>Капитальный ремонт Дубоссарской детской художественной школы</t>
  </si>
  <si>
    <t>Капитальные вложения в жилищное строительство (240 210)</t>
  </si>
  <si>
    <t>Итого по подстатье 240 210</t>
  </si>
  <si>
    <t xml:space="preserve">Государственная администрация г. Бендеры </t>
  </si>
  <si>
    <t>Строительство и обустройство детских игровых площадок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</si>
  <si>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</si>
  <si>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служба исполнения наказаний Министерства юстиции Приднестровской Молдавской Республики</t>
  </si>
  <si>
    <t>Строительство и обустройство детских игровых площадок.</t>
  </si>
  <si>
    <t>Строительство и обустройство детских игровых (совмещённых) площадок.</t>
  </si>
  <si>
    <t>Реконструкция Дома культуры с. Владимировка</t>
  </si>
  <si>
    <t>Капитальный ремонт ДК с. Терновка</t>
  </si>
  <si>
    <t>Приобретение  и модернизация подвижного состава для МУП "Бендерское троллейбусное управление" г. Бендеры</t>
  </si>
  <si>
    <t>Реконструкция гребной базы в г. Бендеры, в том числе проектные работы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</si>
  <si>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</si>
  <si>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</si>
  <si>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>Капитальные вложения в строительство производственных объектов"(240 220)</t>
  </si>
  <si>
    <t>Итого по подстатье 240 220</t>
  </si>
  <si>
    <t>Программа развития материально-технической базы</t>
  </si>
  <si>
    <t>Приобретение инвалидных колясок для инвалидов (статья 130 630)</t>
  </si>
  <si>
    <t>Итого по программе развития материально-технической базы</t>
  </si>
  <si>
    <t>Программа исполнения наказов избирателей</t>
  </si>
  <si>
    <t>Капитальный ремонт производственных объектов (240 320)</t>
  </si>
  <si>
    <t>Итого по подстатье 240 320</t>
  </si>
  <si>
    <t xml:space="preserve">Министерство сельского хозяйства и природных ресурсов Приднестровской Молдавской Республики 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</si>
  <si>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</si>
  <si>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</si>
  <si>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Приобретение оборудования для видеонаблюдения и предметов длительного пользования (240 120)</t>
  </si>
  <si>
    <t>Итого по подстатье (110 360)</t>
  </si>
  <si>
    <t>Итого по подстатье (240 120)</t>
  </si>
  <si>
    <t>Итого по программе развития системы "Безопасный город"</t>
  </si>
  <si>
    <t>Строительство и обустройство детских игровых (совмещённых) площадок</t>
  </si>
  <si>
    <t>Капитальный ремонт приемного отделения ГУ «Бендерская центральная городская больница» по адресу г.Бендеры, ул.Б.Восстания, 146 , в том числе проектные работы</t>
  </si>
  <si>
    <t>Капитальный ремонт кровли СВА п. Красное, по адресу ул. Рабочая,2а, в том числе проектные работы</t>
  </si>
  <si>
    <t>ИТОГО ПО ВСЕМ ПРОГРАММАМ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</si>
  <si>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</si>
  <si>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</si>
  <si>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Капитальный ремонт поликлиники № 5  ГУ «Тираспольский клинический центр амбулаторно-поликлинической помощи» по адресу г. Тирасполь, ул. Шевченко, 81/10, в том числе проектные работы</t>
  </si>
  <si>
    <t>Капитальный ремонт филиала поликлиники № 6 ГУ «Тираспольский клинический центр амбулаторно-поликлинической помощи» по адресу г. Тирасполь, ул. Федько, 16  в том числе проектные работы</t>
  </si>
  <si>
    <t>Капитальный ремонт кровли лечебного корпуса ГУ «Бендерская центральная городская больница» по адресу г.Бендеры, ул.Б.Восстания, 146,  в том числе проектные работы</t>
  </si>
  <si>
    <t>Капитальный ремонт прачечной ГУ «Республиканская туберкулезная больница» по адресу г.Бендеры, ул.Б.Восстания, 148, в том числе проектные работы</t>
  </si>
  <si>
    <t>Капитальный ремонт кровли административного здания ГУ "Республиканский центр матери и ребенка" по адресу г.Тирасполь, пер. Днестровский, 3, в том числе проектные работы</t>
  </si>
  <si>
    <t xml:space="preserve">Капитальный ремонт кровли здания прачечной ГУ "Каменская центральная районная больница" по адресу г.Каменка, ул. Кирова, 300/2, в том числе проектные работы 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</si>
  <si>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</si>
  <si>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МОУ "Рыбницкая средняя общеобразовательная школа - интернат", г. Рыбница, ул. Маяковского, 41, в том числе проектные работы</t>
  </si>
  <si>
    <t>Капитальный ремонт прочих объектов (240 360)</t>
  </si>
  <si>
    <t>Реконструкция ГУ "Республиканский кожно-венерологический диспансер" по  адресу г. Тирасполь, ул. Восстания, 59, в том числе проектные работы</t>
  </si>
  <si>
    <t>Обустройство лифта в поликлинике ГУ "Слободзейская центральная районная больница" по адресу г.Слободзея, ул.Ленина, 98а, в том числе проектные работы</t>
  </si>
  <si>
    <t>Капитальный ремонт кровли здания СВА с.Суклея ГУ «Тираспольский клинический центр амбулаторно-поликлинической помощи» по адресу с.Суклея, ул.Гагарина, 69, в том числе проектные работы</t>
  </si>
  <si>
    <t xml:space="preserve">Капитальный ремонт инженерных сетей поликлиники № 2 ГУ «Бендерский центр амбулаторно-поликлинической помощи» по адресу г. Бендеры, ул. Калинина, 62, в том числе проектные работы и благоустройство территории 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</si>
  <si>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</si>
  <si>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кровли, отмостки СВА с.Незавертайловка, по адресу ул. Жукова, 32, в том числе проектные работы</t>
  </si>
  <si>
    <t>Капитальный ремонт кровли здания поликлиники ГУ «Дубоссарская центральная районная больница», по адресу г. Дубоссары, ул. Моргулец, 3а, в том числе проектные работы</t>
  </si>
  <si>
    <t>Реконструкция  приёмного отделения здания  ГУ "Республиканская клиническая больница" по ул. Мира, 33,  г. Тирасполь, с обеспечением подъезда машин скорой медицинской помощи, в том числе проектные работы</t>
  </si>
  <si>
    <t>Реконструкция инженерных сетей  ГУ "Республиканская клиническая больница" по ул. Мира, 33, г. Тирасполь, в том числе проектные работы</t>
  </si>
  <si>
    <t>Устройство бетонного покрытия на площадке Дома культуры п. Карманово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</si>
  <si>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</si>
  <si>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</si>
  <si>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</si>
  <si>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</si>
  <si>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</si>
  <si>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t>Смета расходов Фонда капитальных вложений на 2019 год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</si>
  <si>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</si>
  <si>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</si>
  <si>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2019 год"</t>
  </si>
  <si>
    <t xml:space="preserve">                                                                                                                                                   </t>
  </si>
  <si>
    <t xml:space="preserve">к Закону Приднестровской Молдавской Республики </t>
  </si>
  <si>
    <t>Приложение № 9</t>
  </si>
  <si>
    <t xml:space="preserve">Министерство здравоохранения Приднестровской Молдавской Республики 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</si>
  <si>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Республиканское бюро судебно-медицинских экспертиз, комиссии врачебной экспертизы жизнеспособности) (статья 110 350)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</si>
  <si>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</si>
  <si>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</si>
  <si>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Строительство ФАП с. Гидирим  ГУ "Рыбницкая центральная районная больница", в том числе проектные работы</t>
  </si>
  <si>
    <t>Приложение № 12</t>
  </si>
  <si>
    <t>Реконструкция канализационного коллектора, расположенного в г. Бендеры по ул. Котовского</t>
  </si>
  <si>
    <t>Приобретение оборудования и предметов длительного пользования (статья 240 120)</t>
  </si>
  <si>
    <t xml:space="preserve">Государственная служба по культуре и историческому наследию Приднестровской Молдавской Республики </t>
  </si>
  <si>
    <t>к Закону Приднестровской Молдавской Республики</t>
  </si>
  <si>
    <t>Приобретение непроизводственного оборудования и предметов длительного пользования</t>
  </si>
  <si>
    <t>для государственных учреждений (240120)</t>
  </si>
  <si>
    <t>1.</t>
  </si>
  <si>
    <t>Приобретение оборудования и предметов длительного пользования, программного обеспечения</t>
  </si>
  <si>
    <t>Капитальный ремонт административных зданий (240 340)</t>
  </si>
  <si>
    <t>2.</t>
  </si>
  <si>
    <t xml:space="preserve">Государственная администрация г. Тирасполя и г. Днестровска </t>
  </si>
  <si>
    <t>Приобретение технологического оборудования (подъёмник стреловой самоходный ППС-12.8.5.Э (АП-7М)) для  МУП "Тираспольское троллейбусное управление" им.И.А.Добросоцкого в г. Тирасполе</t>
  </si>
  <si>
    <t>Приобретение жилья для инвалидов войны - защитников Приднестровья  на территории Приднестровской Молдавской Республики</t>
  </si>
  <si>
    <t xml:space="preserve">Продление (строительство) троллейбусной линии на микрорайон "Солнечный" по ул. 40 лет Победы - ул.Мацнева - ул.Ленинградская в г. Бендеры, в том числе проектные работы </t>
  </si>
  <si>
    <t>Реконструкция   здания, лит. А, на территории ГУ "Григориопольская центральная районная больница" по ул. Урицкого, 73а,       г. Григориополь, в том числе капитальный ремонт внутрибольничных дорог, проектные работы</t>
  </si>
  <si>
    <t>Реконструкция ГУ "Тираспольский клинический центр амбулаторно-поликлинической помощи" по ул.Свердлова,50, г. Тирасполь (обустройство шахты и монтаж лифта)</t>
  </si>
  <si>
    <t>Реконструкция здания пищеблока ГУ «Республиканская туберкулезная больница» по адресу г.Бендеры, ул.Б.Восстания, 148,  в том числе проектные работы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</si>
  <si>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ул. Урицкого, 73а,  г. Григориополь, в том числе проектные работы </t>
    </r>
    <r>
      <rPr>
        <b/>
        <i/>
        <sz val="11"/>
        <rFont val="Times New Roman"/>
        <family val="1"/>
        <charset val="204"/>
      </rPr>
      <t>(кредиторская задолженность за 2018год)</t>
    </r>
  </si>
  <si>
    <t>Реконструкция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</si>
  <si>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Создание сквера "Солнечный", г. Тирасполь, ул.Милева</t>
  </si>
  <si>
    <t>Строительство лицея-интерната на базе МОУ "Тираспольская средняя общеобразовательная школа № 4"</t>
  </si>
  <si>
    <t>Создание  парка имени  Александра Невского на территории исторического военно-мемориального комплекса "Бендерская крепость", и реконструкция исторического военно-мемориального  комплекса "Бендерская крепость" ГУП "ИВМК "Бендерская крепость" МВД ПМР (новое строительство), в том числе проектные работы</t>
  </si>
  <si>
    <t>Государственная администрация Слободзейского района и г. Слободзеи</t>
  </si>
  <si>
    <t>Завершение строительства учебного блока для отделения хореографии в детской школе  искусств п. Первомайск</t>
  </si>
  <si>
    <t>Государственная администрация Григориопольского района и г. Григориополя</t>
  </si>
  <si>
    <t>Государственная администрация Каменского района и г. Каменки</t>
  </si>
  <si>
    <t>Государственная администрация  Рыбницкого района и г. Рыбницы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</si>
  <si>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 г. Тирасполь, ул. Свердлова,19 (литер А2)</t>
  </si>
  <si>
    <t>Реконструкция здания Главного штаба (надстройка 4-го этажа, устройство отдельно стоящей мачты для антены связи), строительство КПП и караульного помещения (общестроительные, проектные работы и благоустройство)</t>
  </si>
  <si>
    <t>Строительство хранилища техники в военном городке №17,  г. Бендеры</t>
  </si>
  <si>
    <t>Строительство ПТОРа в военном городке №17, г. Бендеры</t>
  </si>
  <si>
    <t>Строительство газовой котельной в военном городке № 17, г. Бендеры</t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</si>
  <si>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</si>
  <si>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</si>
  <si>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 xml:space="preserve">Строительство дороги от ул. К. Либкнехта до корпуса № 1 Администрации Президента, расположенного по адресу г. Тирасполь, ул. К. Маркса, 187. Участок № 2. Территория Администрации Президента 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</si>
  <si>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 в том числе проектные работы</t>
  </si>
  <si>
    <t>Реконструкция   автономной газовой котельной  Учреждения исполнения наказаний № 2,  г.Тирасполь,  ул. Гребеницкий проезд,18, в том числе проектные работы</t>
  </si>
  <si>
    <t>Реконструкция   автономной газовой котельной  Учреждения исполнения наказаний № 3,  г.Тирасполь,  ул. Лазо, 7, в том числе проектные работы</t>
  </si>
  <si>
    <t>Реконструкция   автономной газовой котельной женского участка ЛТП ЦМПиСР ГСИН МЮ ПМР, Слободзейский район, с.Карагаш,  ул. Ленина, 56а, в том числе проектные работы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</si>
  <si>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 , с.Глиное,  ул. Микояна, 60, в том числе проектные работы</t>
  </si>
  <si>
    <t>Реконструкция наружных сетей электроснабжения 10 кВТ и 04 кВт и перенос подстанции в военном городке № 11, г. Рыбница</t>
  </si>
  <si>
    <t>Капитальный ремонт фасада педиатрического стационара ГУ «Бендерский центр матери и ребенка» по адресу г.Бендеры,           ул. Протягайловская, 6, в том числе проектные работы</t>
  </si>
  <si>
    <t>Капитальный ремонт  СВА по адресу с. Карагаш, ул. Фрунзе, 129а</t>
  </si>
  <si>
    <t>Капитальный ремонт инженерных сетей ГУ"Слободзейская центральная районная больница", по адресу г. Слободзея,                 пер. Больничный,1, в том числе проектные работы</t>
  </si>
  <si>
    <t>Капитальный ремонт кровли лечебного корпуса педиатрического стационара ГУ "Рыбницкая центральная районная больница" по адресу г. Рыбница, ул Вальченко, 69</t>
  </si>
  <si>
    <t>Капитальный ремонт ГУ "Республиканский центр матери и ребёнка", г. Тирасполь, ул. 1 Мая, 58, в том числе проектные работы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</si>
  <si>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 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</si>
  <si>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</si>
  <si>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Капитальный ремонт ГУ "Республиканский специализированный дом ребёнка", г. Тирасполь, ул. 1 Мая, 26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</si>
  <si>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им. М.В. Фрунзе"</t>
  </si>
  <si>
    <t>Капитальный ремонт объекта ГОУ "Республиканский кадетский корпус им. светлейшего князя Г.А. Потёмкина-Таврического"</t>
  </si>
  <si>
    <t>Капитальный ремонт по объекту: бассейн "Дельфин" по ул. Горького,9а,  в том числе проектные работы</t>
  </si>
  <si>
    <t>Капитальный ремонт по объекту: МОУ "Бендерская гимназия № 1", расположенного в г. Бендеры, ул. Шестакова, 27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</si>
  <si>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</si>
  <si>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</si>
  <si>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</si>
  <si>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</si>
  <si>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</si>
  <si>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</si>
  <si>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</si>
  <si>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МОУ «Григориопольская общеобразовательная средняя школа № 2 им. А. Стоева с лицейскими классами»</t>
  </si>
  <si>
    <t>Капитальный ремонт объекта: детский сад "Семецветик" с. Шипка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</si>
  <si>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</si>
  <si>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</si>
  <si>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Капитальный ремонт по объекту МОУ ДО "Каменский  ДДЮТ", г. Каменка, ул  Ленина, 24</t>
  </si>
  <si>
    <t>Государственная администрация г. Тирасполя и г. Днестровска</t>
  </si>
  <si>
    <t xml:space="preserve">      Итого по 240340</t>
  </si>
  <si>
    <t>Расширение маршрутной сети городского электротранспорта, проектирование и строительство троллейбусной линии по                                    ул. Юности к ТЦ "Галион" в г. Тирасполе МУП "Тираспольское троллейбусное управление" им. И. А. Добросоцкого</t>
  </si>
  <si>
    <t>Строительство хлораторной станции на территории ГУ "Республиканская туберкулёзная больница" по адресу г. Бендеры,                                   ул. Б.Восстания, 148, в том числе проектные работы</t>
  </si>
  <si>
    <t>Завершение работ по реконструкции  помещения в здании,расположенном по адресу г. Бендеры,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</si>
  <si>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Аркада-реконструкция центральной части г. Слободзеи, в том числе проектные работы</t>
  </si>
  <si>
    <t>Реконструкция   автономной газовой котельной центрального органа уголовно-исполнительной системы, г.Тирасполь,                           ул. Мира,50, корп. 3074</t>
  </si>
  <si>
    <t>Реконструкция   автономной газовой котельной войсковой части 2102 ВВ МЮ ПМР (3-я рота), Григориопольский район, с.Глиное,  ул. Микояна,60, в том числе проектные работы</t>
  </si>
  <si>
    <t>Строительтво наружных теплосетей и монтаж внутридомовых инженерных сетей отопления в военном городке № 20,                               г. Тирасполь</t>
  </si>
  <si>
    <t>Капитальный ремонт Дубоссарской русской средней общеобразовательной школы № 4</t>
  </si>
  <si>
    <t>Устройство покрытия строевого плаца на территории ГОУ "РКК им. светлейшего князя Г.А. Потемкина-Таврического" МВД ПМР</t>
  </si>
  <si>
    <t xml:space="preserve">Капитальный ремонт по объекту: МОУ "Теоретический лицей" по ул. Советской, 66 </t>
  </si>
  <si>
    <t>Капитальный ремонт здания Тираспольского городского суда, расположенного по адресу г. Тирасполь, ул. Ленина, 26</t>
  </si>
  <si>
    <t>Капитальный ремонт здания Бендерского городского суда, расположенного по адресу г. Бендеры, ул. Пушкина, 50</t>
  </si>
  <si>
    <t>Капитальный ремонт здания Григориопольского районного суда,  расположенного по адресу г. Григориополь, ул. Дзержинского, 34</t>
  </si>
  <si>
    <t>Капитальный ремонт здания  суда г. Дубоссары и Дубоссарского района, расположенного по адресу г. Дубоссары, ул. Ленина, 136</t>
  </si>
  <si>
    <t>Капитальный ремонт здания суда г. Рыбницы и Рыбницкого района, расположенного по адресу г. Рыбница, ул. Ленина, 1а</t>
  </si>
  <si>
    <t>Капитальный ремонт в административном здании Верховного суда ПМР, расположенного по адресу г. Тирасполь, ул. Юности, 29</t>
  </si>
  <si>
    <t>Капитальный ремонт здания Арбитражного суда, расположенного по адресу г. Тирасполь, ул. Ленина, 1/2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</si>
</sst>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Calibri"/>
      <family val="2"/>
      <charset val="204"/>
    </font>
    <font>
      <sz val="13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3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3" fontId="3" fillId="2" borderId="19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3" fontId="3" fillId="2" borderId="25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3" fontId="6" fillId="2" borderId="1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right" vertical="center" wrapText="1"/>
    </xf>
    <xf numFmtId="3" fontId="1" fillId="2" borderId="30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3" fillId="2" borderId="9" xfId="0" applyFont="1" applyFill="1" applyBorder="1"/>
    <xf numFmtId="3" fontId="6" fillId="2" borderId="8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/>
    </xf>
    <xf numFmtId="0" fontId="3" fillId="2" borderId="32" xfId="0" applyFont="1" applyFill="1" applyBorder="1"/>
    <xf numFmtId="3" fontId="3" fillId="2" borderId="29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2" borderId="33" xfId="0" applyFont="1" applyFill="1" applyBorder="1"/>
    <xf numFmtId="3" fontId="3" fillId="2" borderId="8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horizontal="center" vertical="center"/>
    </xf>
    <xf numFmtId="0" fontId="2" fillId="2" borderId="35" xfId="0" applyFont="1" applyFill="1" applyBorder="1"/>
    <xf numFmtId="3" fontId="2" fillId="2" borderId="31" xfId="0" applyNumberFormat="1" applyFont="1" applyFill="1" applyBorder="1" applyAlignment="1">
      <alignment horizontal="right"/>
    </xf>
    <xf numFmtId="0" fontId="2" fillId="2" borderId="36" xfId="0" applyFont="1" applyFill="1" applyBorder="1"/>
    <xf numFmtId="3" fontId="2" fillId="2" borderId="29" xfId="0" applyNumberFormat="1" applyFont="1" applyFill="1" applyBorder="1" applyAlignment="1">
      <alignment horizontal="right"/>
    </xf>
    <xf numFmtId="0" fontId="1" fillId="2" borderId="37" xfId="0" applyFont="1" applyFill="1" applyBorder="1" applyAlignment="1">
      <alignment horizontal="center" vertical="center"/>
    </xf>
    <xf numFmtId="0" fontId="11" fillId="2" borderId="11" xfId="0" applyFont="1" applyFill="1" applyBorder="1"/>
    <xf numFmtId="3" fontId="4" fillId="2" borderId="38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right"/>
    </xf>
    <xf numFmtId="0" fontId="3" fillId="2" borderId="14" xfId="0" applyFont="1" applyFill="1" applyBorder="1" applyAlignment="1">
      <alignment horizontal="left" vertical="center" wrapText="1"/>
    </xf>
    <xf numFmtId="3" fontId="3" fillId="2" borderId="2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/>
    <xf numFmtId="3" fontId="3" fillId="2" borderId="20" xfId="0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top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left" vertical="center" wrapText="1"/>
    </xf>
    <xf numFmtId="4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wrapText="1"/>
    </xf>
    <xf numFmtId="0" fontId="7" fillId="2" borderId="33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3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22" xfId="0" applyFont="1" applyFill="1" applyBorder="1"/>
    <xf numFmtId="0" fontId="7" fillId="2" borderId="42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3" fillId="2" borderId="43" xfId="0" applyNumberFormat="1" applyFont="1" applyFill="1" applyBorder="1" applyAlignment="1">
      <alignment horizontal="right" vertical="center" wrapText="1"/>
    </xf>
    <xf numFmtId="0" fontId="7" fillId="2" borderId="33" xfId="0" applyFont="1" applyFill="1" applyBorder="1" applyAlignment="1">
      <alignment vertical="top" wrapText="1"/>
    </xf>
    <xf numFmtId="0" fontId="15" fillId="0" borderId="4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left" vertical="center" wrapText="1"/>
    </xf>
    <xf numFmtId="3" fontId="15" fillId="0" borderId="30" xfId="0" applyNumberFormat="1" applyFont="1" applyFill="1" applyBorder="1" applyAlignment="1">
      <alignment horizontal="right" vertical="center" wrapText="1"/>
    </xf>
    <xf numFmtId="3" fontId="1" fillId="2" borderId="30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top" wrapText="1"/>
    </xf>
    <xf numFmtId="0" fontId="1" fillId="2" borderId="2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left" vertical="center"/>
    </xf>
    <xf numFmtId="3" fontId="3" fillId="2" borderId="29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left" vertical="center"/>
    </xf>
    <xf numFmtId="0" fontId="7" fillId="2" borderId="9" xfId="0" applyNumberFormat="1" applyFont="1" applyFill="1" applyBorder="1" applyAlignment="1">
      <alignment horizontal="fill" wrapText="1"/>
    </xf>
    <xf numFmtId="0" fontId="10" fillId="2" borderId="42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view="pageBreakPreview" zoomScale="85" zoomScaleNormal="85" zoomScaleSheetLayoutView="85" workbookViewId="0">
      <pane ySplit="13" topLeftCell="A230" activePane="bottomLeft" state="frozen"/>
      <selection pane="bottomLeft" activeCell="B237" sqref="B237"/>
    </sheetView>
  </sheetViews>
  <sheetFormatPr defaultColWidth="8.85546875" defaultRowHeight="15.75"/>
  <cols>
    <col min="1" max="1" width="4" style="98" customWidth="1"/>
    <col min="2" max="2" width="109.5703125" style="1" customWidth="1"/>
    <col min="3" max="3" width="16.7109375" style="99" customWidth="1"/>
    <col min="4" max="4" width="0.42578125" style="2" hidden="1" customWidth="1"/>
    <col min="5" max="5" width="5.42578125" style="3" hidden="1" customWidth="1"/>
    <col min="6" max="10" width="8.85546875" style="1" hidden="1" customWidth="1"/>
    <col min="11" max="16384" width="8.85546875" style="1"/>
  </cols>
  <sheetData>
    <row r="1" spans="1:8">
      <c r="A1" s="4"/>
      <c r="B1" s="9"/>
      <c r="C1" s="9" t="s">
        <v>135</v>
      </c>
      <c r="D1" s="1"/>
      <c r="E1" s="1"/>
      <c r="F1" s="2"/>
      <c r="G1" s="2"/>
      <c r="H1" s="3"/>
    </row>
    <row r="2" spans="1:8">
      <c r="A2" s="4"/>
      <c r="B2" s="9"/>
      <c r="C2" s="9" t="s">
        <v>139</v>
      </c>
      <c r="D2" s="1"/>
      <c r="E2" s="1"/>
      <c r="F2" s="2"/>
      <c r="G2" s="2"/>
      <c r="H2" s="3"/>
    </row>
    <row r="3" spans="1:8">
      <c r="A3" s="4"/>
      <c r="B3" s="9"/>
      <c r="C3" s="9" t="s">
        <v>124</v>
      </c>
      <c r="D3" s="1"/>
      <c r="E3" s="1"/>
      <c r="F3" s="2"/>
      <c r="G3" s="2"/>
      <c r="H3" s="3"/>
    </row>
    <row r="4" spans="1:8">
      <c r="A4" s="4"/>
      <c r="B4" s="9"/>
      <c r="C4" s="9" t="s">
        <v>125</v>
      </c>
      <c r="D4" s="5"/>
      <c r="E4" s="5"/>
      <c r="F4" s="6"/>
      <c r="G4" s="6"/>
      <c r="H4" s="3"/>
    </row>
    <row r="5" spans="1:8">
      <c r="A5" s="4"/>
      <c r="B5" s="9"/>
      <c r="C5" s="9" t="s">
        <v>126</v>
      </c>
      <c r="D5" s="5"/>
      <c r="E5" s="5"/>
      <c r="F5" s="6"/>
      <c r="G5" s="7"/>
      <c r="H5" s="8"/>
    </row>
    <row r="6" spans="1:8">
      <c r="A6" s="4"/>
      <c r="B6" s="9"/>
      <c r="C6" s="9"/>
      <c r="D6" s="5"/>
      <c r="E6" s="5"/>
      <c r="F6" s="6"/>
      <c r="G6" s="7"/>
      <c r="H6" s="8"/>
    </row>
    <row r="7" spans="1:8">
      <c r="A7" s="9"/>
      <c r="B7" s="9"/>
      <c r="C7" s="9" t="s">
        <v>129</v>
      </c>
      <c r="D7" s="5"/>
      <c r="E7" s="5"/>
      <c r="F7" s="6"/>
      <c r="G7" s="6"/>
      <c r="H7" s="3"/>
    </row>
    <row r="8" spans="1:8" ht="17.25" customHeight="1">
      <c r="A8" s="9"/>
      <c r="B8" s="9"/>
      <c r="C8" s="9" t="s">
        <v>128</v>
      </c>
      <c r="D8" s="5"/>
      <c r="E8" s="5"/>
      <c r="F8" s="6"/>
      <c r="G8" s="6"/>
      <c r="H8" s="3"/>
    </row>
    <row r="9" spans="1:8" ht="15.75" customHeight="1">
      <c r="A9" s="9"/>
      <c r="B9" s="9"/>
      <c r="C9" s="9" t="s">
        <v>126</v>
      </c>
      <c r="D9" s="5"/>
      <c r="E9" s="5"/>
      <c r="F9" s="6"/>
      <c r="G9" s="6"/>
      <c r="H9" s="3"/>
    </row>
    <row r="10" spans="1:8" ht="15.75" customHeight="1">
      <c r="A10" s="9"/>
      <c r="B10" s="10" t="s">
        <v>127</v>
      </c>
      <c r="C10" s="9"/>
      <c r="D10" s="5"/>
      <c r="E10" s="5"/>
      <c r="F10" s="6"/>
      <c r="G10" s="6"/>
      <c r="H10" s="3"/>
    </row>
    <row r="11" spans="1:8" ht="15.75" customHeight="1">
      <c r="A11" s="223" t="s">
        <v>123</v>
      </c>
      <c r="B11" s="223"/>
      <c r="C11" s="223"/>
      <c r="D11" s="5"/>
      <c r="E11" s="5"/>
      <c r="F11" s="6"/>
      <c r="G11" s="6"/>
      <c r="H11" s="3"/>
    </row>
    <row r="12" spans="1:8" ht="19.5" thickBot="1">
      <c r="A12" s="227"/>
      <c r="B12" s="227"/>
      <c r="C12" s="227"/>
    </row>
    <row r="13" spans="1:8" ht="26.25" thickBot="1">
      <c r="A13" s="11" t="s">
        <v>15</v>
      </c>
      <c r="B13" s="12" t="s">
        <v>16</v>
      </c>
      <c r="C13" s="13" t="s">
        <v>17</v>
      </c>
      <c r="D13" s="14"/>
      <c r="E13" s="8"/>
    </row>
    <row r="14" spans="1:8" ht="6" customHeight="1" thickBot="1">
      <c r="A14" s="15"/>
      <c r="B14" s="16"/>
      <c r="C14" s="17"/>
    </row>
    <row r="15" spans="1:8" ht="17.25" thickBot="1">
      <c r="A15" s="228" t="s">
        <v>18</v>
      </c>
      <c r="B15" s="229"/>
      <c r="C15" s="230"/>
    </row>
    <row r="16" spans="1:8">
      <c r="A16" s="209" t="s">
        <v>53</v>
      </c>
      <c r="B16" s="210"/>
      <c r="C16" s="211"/>
    </row>
    <row r="17" spans="1:3">
      <c r="A17" s="203" t="s">
        <v>146</v>
      </c>
      <c r="B17" s="204"/>
      <c r="C17" s="205"/>
    </row>
    <row r="18" spans="1:3" ht="30">
      <c r="A18" s="18">
        <v>1</v>
      </c>
      <c r="B18" s="111" t="s">
        <v>147</v>
      </c>
      <c r="C18" s="19">
        <v>1510000</v>
      </c>
    </row>
    <row r="19" spans="1:3">
      <c r="A19" s="18"/>
      <c r="B19" s="20" t="s">
        <v>21</v>
      </c>
      <c r="C19" s="21">
        <f>C18</f>
        <v>1510000</v>
      </c>
    </row>
    <row r="20" spans="1:3">
      <c r="A20" s="203" t="s">
        <v>32</v>
      </c>
      <c r="B20" s="204"/>
      <c r="C20" s="205"/>
    </row>
    <row r="21" spans="1:3" ht="18" customHeight="1">
      <c r="A21" s="18">
        <v>1</v>
      </c>
      <c r="B21" s="112" t="s">
        <v>74</v>
      </c>
      <c r="C21" s="19">
        <v>3900000</v>
      </c>
    </row>
    <row r="22" spans="1:3" ht="16.5" thickBot="1">
      <c r="A22" s="18"/>
      <c r="B22" s="20" t="s">
        <v>21</v>
      </c>
      <c r="C22" s="22">
        <f>C21</f>
        <v>3900000</v>
      </c>
    </row>
    <row r="23" spans="1:3" ht="16.5" thickBot="1">
      <c r="A23" s="23"/>
      <c r="B23" s="24" t="s">
        <v>54</v>
      </c>
      <c r="C23" s="17">
        <f>C19+C22</f>
        <v>5410000</v>
      </c>
    </row>
    <row r="24" spans="1:3" ht="36.950000000000003" customHeight="1">
      <c r="A24" s="209" t="s">
        <v>55</v>
      </c>
      <c r="B24" s="210"/>
      <c r="C24" s="211"/>
    </row>
    <row r="25" spans="1:3">
      <c r="A25" s="169" t="s">
        <v>23</v>
      </c>
      <c r="B25" s="170"/>
      <c r="C25" s="171"/>
    </row>
    <row r="26" spans="1:3">
      <c r="A26" s="25">
        <v>1</v>
      </c>
      <c r="B26" s="113" t="s">
        <v>39</v>
      </c>
      <c r="C26" s="21">
        <v>5000000</v>
      </c>
    </row>
    <row r="27" spans="1:3">
      <c r="A27" s="25"/>
      <c r="B27" s="20" t="s">
        <v>21</v>
      </c>
      <c r="C27" s="21">
        <f>C26</f>
        <v>5000000</v>
      </c>
    </row>
    <row r="28" spans="1:3">
      <c r="A28" s="169" t="s">
        <v>46</v>
      </c>
      <c r="B28" s="170"/>
      <c r="C28" s="171"/>
    </row>
    <row r="29" spans="1:3">
      <c r="A29" s="25">
        <v>1</v>
      </c>
      <c r="B29" s="113" t="s">
        <v>39</v>
      </c>
      <c r="C29" s="21">
        <v>3655000</v>
      </c>
    </row>
    <row r="30" spans="1:3" ht="16.5" thickBot="1">
      <c r="A30" s="25"/>
      <c r="B30" s="20" t="s">
        <v>21</v>
      </c>
      <c r="C30" s="21">
        <f>C29</f>
        <v>3655000</v>
      </c>
    </row>
    <row r="31" spans="1:3" ht="16.5" thickBot="1">
      <c r="A31" s="23"/>
      <c r="B31" s="24" t="s">
        <v>56</v>
      </c>
      <c r="C31" s="17">
        <f>C27+C30</f>
        <v>8655000</v>
      </c>
    </row>
    <row r="32" spans="1:3" ht="16.5" customHeight="1">
      <c r="A32" s="209" t="s">
        <v>64</v>
      </c>
      <c r="B32" s="210"/>
      <c r="C32" s="211"/>
    </row>
    <row r="33" spans="1:4">
      <c r="A33" s="169" t="s">
        <v>24</v>
      </c>
      <c r="B33" s="170"/>
      <c r="C33" s="171"/>
      <c r="D33" s="6"/>
    </row>
    <row r="34" spans="1:4" ht="30">
      <c r="A34" s="25">
        <v>1</v>
      </c>
      <c r="B34" s="113" t="s">
        <v>148</v>
      </c>
      <c r="C34" s="26">
        <v>1800000</v>
      </c>
      <c r="D34" s="6"/>
    </row>
    <row r="35" spans="1:4" ht="16.5" thickBot="1">
      <c r="A35" s="25"/>
      <c r="B35" s="20" t="s">
        <v>21</v>
      </c>
      <c r="C35" s="21">
        <f>C34</f>
        <v>1800000</v>
      </c>
      <c r="D35" s="6"/>
    </row>
    <row r="36" spans="1:4" ht="16.5" thickBot="1">
      <c r="A36" s="27"/>
      <c r="B36" s="24" t="s">
        <v>65</v>
      </c>
      <c r="C36" s="17">
        <f>C35</f>
        <v>1800000</v>
      </c>
    </row>
    <row r="37" spans="1:4" ht="17.25" customHeight="1" thickBot="1">
      <c r="A37" s="209" t="s">
        <v>78</v>
      </c>
      <c r="B37" s="210"/>
      <c r="C37" s="211"/>
    </row>
    <row r="38" spans="1:4" ht="16.5" customHeight="1">
      <c r="A38" s="224" t="s">
        <v>146</v>
      </c>
      <c r="B38" s="225"/>
      <c r="C38" s="226"/>
    </row>
    <row r="39" spans="1:4" ht="30" customHeight="1" thickBot="1">
      <c r="A39" s="18">
        <v>1</v>
      </c>
      <c r="B39" s="111" t="s">
        <v>203</v>
      </c>
      <c r="C39" s="19">
        <v>3325995</v>
      </c>
    </row>
    <row r="40" spans="1:4" ht="16.5" customHeight="1" thickBot="1">
      <c r="A40" s="28"/>
      <c r="B40" s="24" t="s">
        <v>21</v>
      </c>
      <c r="C40" s="29">
        <f>C39</f>
        <v>3325995</v>
      </c>
    </row>
    <row r="41" spans="1:4" ht="16.5" customHeight="1">
      <c r="A41" s="224" t="s">
        <v>32</v>
      </c>
      <c r="B41" s="225"/>
      <c r="C41" s="226"/>
    </row>
    <row r="42" spans="1:4" ht="31.7" customHeight="1">
      <c r="A42" s="18">
        <v>1</v>
      </c>
      <c r="B42" s="113" t="s">
        <v>149</v>
      </c>
      <c r="C42" s="19">
        <v>3615400</v>
      </c>
    </row>
    <row r="43" spans="1:4" ht="16.5" thickBot="1">
      <c r="A43" s="30"/>
      <c r="B43" s="31" t="s">
        <v>21</v>
      </c>
      <c r="C43" s="32">
        <f>C42</f>
        <v>3615400</v>
      </c>
    </row>
    <row r="44" spans="1:4" ht="16.5" thickBot="1">
      <c r="A44" s="33"/>
      <c r="B44" s="34" t="s">
        <v>79</v>
      </c>
      <c r="C44" s="35">
        <f>C40+C43</f>
        <v>6941395</v>
      </c>
    </row>
    <row r="45" spans="1:4" ht="16.5" customHeight="1">
      <c r="A45" s="209" t="s">
        <v>19</v>
      </c>
      <c r="B45" s="210"/>
      <c r="C45" s="211"/>
      <c r="D45" s="6"/>
    </row>
    <row r="46" spans="1:4" ht="15.75" customHeight="1">
      <c r="A46" s="169" t="s">
        <v>20</v>
      </c>
      <c r="B46" s="170"/>
      <c r="C46" s="171"/>
    </row>
    <row r="47" spans="1:4" ht="36.950000000000003" customHeight="1">
      <c r="A47" s="18">
        <v>1</v>
      </c>
      <c r="B47" s="111" t="s">
        <v>45</v>
      </c>
      <c r="C47" s="19">
        <f>13007588-368831</f>
        <v>12638757</v>
      </c>
    </row>
    <row r="48" spans="1:4" ht="33.75" customHeight="1">
      <c r="A48" s="18">
        <v>2</v>
      </c>
      <c r="B48" s="111" t="s">
        <v>115</v>
      </c>
      <c r="C48" s="19">
        <v>2571181</v>
      </c>
    </row>
    <row r="49" spans="1:10" ht="30" customHeight="1">
      <c r="A49" s="18">
        <v>3</v>
      </c>
      <c r="B49" s="111" t="s">
        <v>116</v>
      </c>
      <c r="C49" s="19">
        <v>4120300</v>
      </c>
    </row>
    <row r="50" spans="1:10" ht="36" customHeight="1">
      <c r="A50" s="18">
        <v>4</v>
      </c>
      <c r="B50" s="111" t="s">
        <v>150</v>
      </c>
      <c r="C50" s="19">
        <f>5003392-100000</f>
        <v>4903392</v>
      </c>
      <c r="J50" s="36"/>
    </row>
    <row r="51" spans="1:10" ht="30">
      <c r="A51" s="25">
        <v>5</v>
      </c>
      <c r="B51" s="113" t="s">
        <v>108</v>
      </c>
      <c r="C51" s="26">
        <v>1236666</v>
      </c>
    </row>
    <row r="52" spans="1:10" ht="30">
      <c r="A52" s="127">
        <v>6</v>
      </c>
      <c r="B52" s="128" t="s">
        <v>204</v>
      </c>
      <c r="C52" s="72">
        <v>195000</v>
      </c>
    </row>
    <row r="53" spans="1:10" ht="30">
      <c r="A53" s="25">
        <v>7</v>
      </c>
      <c r="B53" s="111" t="s">
        <v>151</v>
      </c>
      <c r="C53" s="19">
        <v>801430</v>
      </c>
    </row>
    <row r="54" spans="1:10" ht="30">
      <c r="A54" s="25">
        <v>8</v>
      </c>
      <c r="B54" s="112" t="s">
        <v>152</v>
      </c>
      <c r="C54" s="26">
        <f>1621557-800913</f>
        <v>820644</v>
      </c>
    </row>
    <row r="55" spans="1:10" ht="30">
      <c r="A55" s="127">
        <v>9</v>
      </c>
      <c r="B55" s="132" t="s">
        <v>109</v>
      </c>
      <c r="C55" s="136">
        <v>308531</v>
      </c>
    </row>
    <row r="56" spans="1:10">
      <c r="A56" s="18">
        <v>10</v>
      </c>
      <c r="B56" s="111" t="s">
        <v>48</v>
      </c>
      <c r="C56" s="19">
        <v>250000</v>
      </c>
    </row>
    <row r="57" spans="1:10">
      <c r="A57" s="18">
        <v>11</v>
      </c>
      <c r="B57" s="111" t="s">
        <v>134</v>
      </c>
      <c r="C57" s="19">
        <v>250000</v>
      </c>
    </row>
    <row r="58" spans="1:10">
      <c r="A58" s="18">
        <v>12</v>
      </c>
      <c r="B58" s="111" t="s">
        <v>51</v>
      </c>
      <c r="C58" s="19">
        <v>250000</v>
      </c>
    </row>
    <row r="59" spans="1:10">
      <c r="A59" s="18">
        <v>13</v>
      </c>
      <c r="B59" s="111" t="s">
        <v>49</v>
      </c>
      <c r="C59" s="19">
        <v>250000</v>
      </c>
    </row>
    <row r="60" spans="1:10" ht="18.95" customHeight="1">
      <c r="A60" s="18">
        <v>14</v>
      </c>
      <c r="B60" s="111" t="s">
        <v>50</v>
      </c>
      <c r="C60" s="19">
        <v>250000</v>
      </c>
    </row>
    <row r="61" spans="1:10" ht="45.75" thickBot="1">
      <c r="A61" s="37">
        <v>16</v>
      </c>
      <c r="B61" s="115" t="s">
        <v>153</v>
      </c>
      <c r="C61" s="19">
        <v>108751</v>
      </c>
    </row>
    <row r="62" spans="1:10">
      <c r="A62" s="38"/>
      <c r="B62" s="39" t="s">
        <v>21</v>
      </c>
      <c r="C62" s="40">
        <f>SUM(C47:C61)</f>
        <v>28954652</v>
      </c>
    </row>
    <row r="63" spans="1:10">
      <c r="A63" s="169" t="s">
        <v>22</v>
      </c>
      <c r="B63" s="170"/>
      <c r="C63" s="171"/>
    </row>
    <row r="64" spans="1:10" ht="30">
      <c r="A64" s="41">
        <v>1</v>
      </c>
      <c r="B64" s="111" t="s">
        <v>154</v>
      </c>
      <c r="C64" s="19">
        <v>2500000</v>
      </c>
    </row>
    <row r="65" spans="1:5">
      <c r="A65" s="25"/>
      <c r="B65" s="42" t="s">
        <v>21</v>
      </c>
      <c r="C65" s="21">
        <f>C64</f>
        <v>2500000</v>
      </c>
    </row>
    <row r="66" spans="1:5">
      <c r="A66" s="169" t="s">
        <v>24</v>
      </c>
      <c r="B66" s="170"/>
      <c r="C66" s="171"/>
    </row>
    <row r="67" spans="1:5" ht="30">
      <c r="A67" s="18">
        <v>1</v>
      </c>
      <c r="B67" s="116" t="s">
        <v>62</v>
      </c>
      <c r="C67" s="19">
        <v>2077897</v>
      </c>
    </row>
    <row r="68" spans="1:5">
      <c r="A68" s="25"/>
      <c r="B68" s="20" t="s">
        <v>21</v>
      </c>
      <c r="C68" s="21">
        <f>C67</f>
        <v>2077897</v>
      </c>
    </row>
    <row r="69" spans="1:5">
      <c r="A69" s="203" t="s">
        <v>146</v>
      </c>
      <c r="B69" s="204"/>
      <c r="C69" s="205"/>
    </row>
    <row r="70" spans="1:5" ht="30">
      <c r="A70" s="18">
        <v>1</v>
      </c>
      <c r="B70" s="111" t="s">
        <v>57</v>
      </c>
      <c r="C70" s="19">
        <v>5050000</v>
      </c>
    </row>
    <row r="71" spans="1:5" ht="16.5" customHeight="1">
      <c r="A71" s="18">
        <v>2</v>
      </c>
      <c r="B71" s="111" t="s">
        <v>59</v>
      </c>
      <c r="C71" s="26">
        <v>600000</v>
      </c>
    </row>
    <row r="72" spans="1:5" ht="30">
      <c r="A72" s="18">
        <v>3</v>
      </c>
      <c r="B72" s="111" t="s">
        <v>60</v>
      </c>
      <c r="C72" s="26">
        <v>6689512</v>
      </c>
    </row>
    <row r="73" spans="1:5">
      <c r="A73" s="18">
        <v>4</v>
      </c>
      <c r="B73" s="111" t="s">
        <v>155</v>
      </c>
      <c r="C73" s="26">
        <v>500000</v>
      </c>
    </row>
    <row r="74" spans="1:5">
      <c r="A74" s="18">
        <v>5</v>
      </c>
      <c r="B74" s="116" t="s">
        <v>67</v>
      </c>
      <c r="C74" s="26">
        <v>951203</v>
      </c>
    </row>
    <row r="75" spans="1:5" ht="18.95" customHeight="1">
      <c r="A75" s="18">
        <v>6</v>
      </c>
      <c r="B75" s="116" t="s">
        <v>156</v>
      </c>
      <c r="C75" s="26">
        <v>1000000</v>
      </c>
    </row>
    <row r="76" spans="1:5">
      <c r="A76" s="43"/>
      <c r="B76" s="20" t="s">
        <v>21</v>
      </c>
      <c r="C76" s="21">
        <f>C70+C71+C72+C74+C73+C75</f>
        <v>14790715</v>
      </c>
    </row>
    <row r="77" spans="1:5">
      <c r="A77" s="203" t="s">
        <v>66</v>
      </c>
      <c r="B77" s="204"/>
      <c r="C77" s="205"/>
      <c r="E77" s="1"/>
    </row>
    <row r="78" spans="1:5" ht="50.25" customHeight="1">
      <c r="A78" s="18">
        <v>1</v>
      </c>
      <c r="B78" s="116" t="s">
        <v>157</v>
      </c>
      <c r="C78" s="19">
        <v>1000000</v>
      </c>
      <c r="E78" s="1"/>
    </row>
    <row r="79" spans="1:5">
      <c r="A79" s="18">
        <v>2</v>
      </c>
      <c r="B79" s="116" t="s">
        <v>67</v>
      </c>
      <c r="C79" s="19">
        <v>345892</v>
      </c>
      <c r="E79" s="1"/>
    </row>
    <row r="80" spans="1:5">
      <c r="A80" s="18">
        <v>3</v>
      </c>
      <c r="B80" s="116" t="s">
        <v>75</v>
      </c>
      <c r="C80" s="19">
        <f>1070285+490225</f>
        <v>1560510</v>
      </c>
      <c r="E80" s="1"/>
    </row>
    <row r="81" spans="1:5" ht="45">
      <c r="A81" s="18">
        <v>4</v>
      </c>
      <c r="B81" s="117" t="s">
        <v>205</v>
      </c>
      <c r="C81" s="19">
        <v>717874</v>
      </c>
      <c r="E81" s="1"/>
    </row>
    <row r="82" spans="1:5">
      <c r="A82" s="43"/>
      <c r="B82" s="20" t="s">
        <v>21</v>
      </c>
      <c r="C82" s="21">
        <f>C78+C79+C80+C81</f>
        <v>3624276</v>
      </c>
    </row>
    <row r="83" spans="1:5">
      <c r="A83" s="203" t="s">
        <v>158</v>
      </c>
      <c r="B83" s="204"/>
      <c r="C83" s="205"/>
      <c r="D83" s="6"/>
    </row>
    <row r="84" spans="1:5" ht="18.75" customHeight="1">
      <c r="A84" s="18">
        <v>1</v>
      </c>
      <c r="B84" s="162" t="s">
        <v>159</v>
      </c>
      <c r="C84" s="19">
        <v>2500000</v>
      </c>
      <c r="D84" s="6"/>
    </row>
    <row r="85" spans="1:5">
      <c r="A85" s="18">
        <v>2</v>
      </c>
      <c r="B85" s="116" t="s">
        <v>206</v>
      </c>
      <c r="C85" s="19">
        <v>2089352</v>
      </c>
      <c r="D85" s="6"/>
    </row>
    <row r="86" spans="1:5">
      <c r="A86" s="18">
        <v>3</v>
      </c>
      <c r="B86" s="116" t="s">
        <v>72</v>
      </c>
      <c r="C86" s="19">
        <v>1008810</v>
      </c>
    </row>
    <row r="87" spans="1:5">
      <c r="A87" s="18"/>
      <c r="B87" s="20" t="s">
        <v>21</v>
      </c>
      <c r="C87" s="22">
        <f>C84+C85+C86</f>
        <v>5598162</v>
      </c>
    </row>
    <row r="88" spans="1:5">
      <c r="A88" s="18"/>
      <c r="B88" s="44" t="s">
        <v>25</v>
      </c>
      <c r="C88" s="35"/>
    </row>
    <row r="89" spans="1:5" ht="30">
      <c r="A89" s="18">
        <v>1</v>
      </c>
      <c r="B89" s="111" t="s">
        <v>41</v>
      </c>
      <c r="C89" s="26">
        <f>3235000+750000</f>
        <v>3985000</v>
      </c>
    </row>
    <row r="90" spans="1:5">
      <c r="A90" s="18">
        <v>2</v>
      </c>
      <c r="B90" s="116" t="s">
        <v>70</v>
      </c>
      <c r="C90" s="19">
        <v>750000</v>
      </c>
    </row>
    <row r="91" spans="1:5" ht="18.95" customHeight="1">
      <c r="A91" s="18">
        <v>3</v>
      </c>
      <c r="B91" s="116" t="s">
        <v>68</v>
      </c>
      <c r="C91" s="19">
        <v>1785000</v>
      </c>
    </row>
    <row r="92" spans="1:5">
      <c r="A92" s="18"/>
      <c r="B92" s="20" t="s">
        <v>21</v>
      </c>
      <c r="C92" s="22">
        <f>C89+C90+C91</f>
        <v>6520000</v>
      </c>
    </row>
    <row r="93" spans="1:5">
      <c r="A93" s="203" t="s">
        <v>160</v>
      </c>
      <c r="B93" s="204"/>
      <c r="C93" s="205"/>
    </row>
    <row r="94" spans="1:5">
      <c r="A94" s="18">
        <v>1</v>
      </c>
      <c r="B94" s="116" t="s">
        <v>71</v>
      </c>
      <c r="C94" s="19">
        <v>864730</v>
      </c>
      <c r="D94" s="14"/>
    </row>
    <row r="95" spans="1:5" ht="18" customHeight="1" thickBot="1">
      <c r="A95" s="30">
        <v>2</v>
      </c>
      <c r="B95" s="129" t="s">
        <v>117</v>
      </c>
      <c r="C95" s="130">
        <v>850000</v>
      </c>
    </row>
    <row r="96" spans="1:5" ht="16.5" thickBot="1">
      <c r="A96" s="28"/>
      <c r="B96" s="24" t="s">
        <v>21</v>
      </c>
      <c r="C96" s="13">
        <f>C94+C95</f>
        <v>1714730</v>
      </c>
    </row>
    <row r="97" spans="1:7">
      <c r="A97" s="220" t="s">
        <v>161</v>
      </c>
      <c r="B97" s="221"/>
      <c r="C97" s="222"/>
    </row>
    <row r="98" spans="1:7">
      <c r="A98" s="18">
        <v>1</v>
      </c>
      <c r="B98" s="116" t="s">
        <v>93</v>
      </c>
      <c r="C98" s="19">
        <v>1283568</v>
      </c>
    </row>
    <row r="99" spans="1:7">
      <c r="A99" s="25"/>
      <c r="B99" s="20" t="s">
        <v>21</v>
      </c>
      <c r="C99" s="21">
        <f>C98</f>
        <v>1283568</v>
      </c>
    </row>
    <row r="100" spans="1:7">
      <c r="A100" s="169" t="s">
        <v>162</v>
      </c>
      <c r="B100" s="170"/>
      <c r="C100" s="171"/>
    </row>
    <row r="101" spans="1:7">
      <c r="A101" s="18">
        <v>1</v>
      </c>
      <c r="B101" s="116" t="s">
        <v>71</v>
      </c>
      <c r="C101" s="19">
        <v>299419</v>
      </c>
    </row>
    <row r="102" spans="1:7">
      <c r="A102" s="46"/>
      <c r="B102" s="47" t="s">
        <v>21</v>
      </c>
      <c r="C102" s="21">
        <f>C101</f>
        <v>299419</v>
      </c>
      <c r="G102" s="48"/>
    </row>
    <row r="103" spans="1:7">
      <c r="A103" s="169" t="s">
        <v>76</v>
      </c>
      <c r="B103" s="215"/>
      <c r="C103" s="216"/>
      <c r="G103" s="48"/>
    </row>
    <row r="104" spans="1:7" ht="18.95" customHeight="1">
      <c r="A104" s="25">
        <v>1</v>
      </c>
      <c r="B104" s="111" t="s">
        <v>77</v>
      </c>
      <c r="C104" s="26">
        <v>100000</v>
      </c>
      <c r="G104" s="48"/>
    </row>
    <row r="105" spans="1:7">
      <c r="A105" s="25"/>
      <c r="B105" s="20" t="s">
        <v>21</v>
      </c>
      <c r="C105" s="21">
        <v>100000</v>
      </c>
      <c r="G105" s="48"/>
    </row>
    <row r="106" spans="1:7">
      <c r="A106" s="169" t="s">
        <v>138</v>
      </c>
      <c r="B106" s="215"/>
      <c r="C106" s="216"/>
      <c r="G106" s="48"/>
    </row>
    <row r="107" spans="1:7" ht="31.5">
      <c r="A107" s="143">
        <v>1</v>
      </c>
      <c r="B107" s="146" t="s">
        <v>163</v>
      </c>
      <c r="C107" s="147">
        <v>79777</v>
      </c>
      <c r="G107" s="48"/>
    </row>
    <row r="108" spans="1:7" ht="16.5" thickBot="1">
      <c r="A108" s="144"/>
      <c r="B108" s="142" t="s">
        <v>21</v>
      </c>
      <c r="C108" s="145">
        <f>C107</f>
        <v>79777</v>
      </c>
      <c r="G108" s="48"/>
    </row>
    <row r="109" spans="1:7" ht="16.5" thickBot="1">
      <c r="A109" s="27"/>
      <c r="B109" s="24" t="s">
        <v>27</v>
      </c>
      <c r="C109" s="17">
        <f>C62+C65+C68+C76+C82+C87+C92+C96+C99+C102+C105+C108</f>
        <v>67543196</v>
      </c>
      <c r="D109" s="14"/>
    </row>
    <row r="110" spans="1:7" ht="15.75" customHeight="1">
      <c r="A110" s="209" t="s">
        <v>35</v>
      </c>
      <c r="B110" s="210"/>
      <c r="C110" s="211"/>
    </row>
    <row r="111" spans="1:7">
      <c r="A111" s="169" t="s">
        <v>23</v>
      </c>
      <c r="B111" s="170"/>
      <c r="C111" s="171"/>
    </row>
    <row r="112" spans="1:7" ht="30" customHeight="1">
      <c r="A112" s="18">
        <v>1</v>
      </c>
      <c r="B112" s="111" t="s">
        <v>164</v>
      </c>
      <c r="C112" s="26">
        <v>2517341</v>
      </c>
      <c r="D112" s="14"/>
    </row>
    <row r="113" spans="1:6">
      <c r="A113" s="18">
        <v>2</v>
      </c>
      <c r="B113" s="111" t="s">
        <v>165</v>
      </c>
      <c r="C113" s="19">
        <v>240603</v>
      </c>
    </row>
    <row r="114" spans="1:6">
      <c r="A114" s="18">
        <v>3</v>
      </c>
      <c r="B114" s="111" t="s">
        <v>166</v>
      </c>
      <c r="C114" s="19">
        <v>317000</v>
      </c>
    </row>
    <row r="115" spans="1:6">
      <c r="A115" s="18">
        <v>4</v>
      </c>
      <c r="B115" s="111" t="s">
        <v>167</v>
      </c>
      <c r="C115" s="19">
        <v>1512874</v>
      </c>
    </row>
    <row r="116" spans="1:6" ht="30">
      <c r="A116" s="18">
        <v>5</v>
      </c>
      <c r="B116" s="111" t="s">
        <v>168</v>
      </c>
      <c r="C116" s="19">
        <v>2075713</v>
      </c>
      <c r="D116" s="6"/>
      <c r="E116" s="52"/>
      <c r="F116" s="5"/>
    </row>
    <row r="117" spans="1:6">
      <c r="A117" s="43"/>
      <c r="B117" s="20" t="s">
        <v>21</v>
      </c>
      <c r="C117" s="22">
        <f>C116+C115+C114+C113+C112</f>
        <v>6663531</v>
      </c>
    </row>
    <row r="118" spans="1:6">
      <c r="A118" s="203" t="s">
        <v>169</v>
      </c>
      <c r="B118" s="204"/>
      <c r="C118" s="205"/>
    </row>
    <row r="119" spans="1:6" ht="33.75" customHeight="1">
      <c r="A119" s="53">
        <v>1</v>
      </c>
      <c r="B119" s="118" t="s">
        <v>170</v>
      </c>
      <c r="C119" s="54">
        <v>113376</v>
      </c>
    </row>
    <row r="120" spans="1:6">
      <c r="A120" s="43"/>
      <c r="B120" s="20" t="s">
        <v>21</v>
      </c>
      <c r="C120" s="22">
        <f>C119</f>
        <v>113376</v>
      </c>
    </row>
    <row r="121" spans="1:6">
      <c r="A121" s="217" t="s">
        <v>69</v>
      </c>
      <c r="B121" s="218"/>
      <c r="C121" s="219"/>
    </row>
    <row r="122" spans="1:6" ht="49.7" customHeight="1">
      <c r="A122" s="25">
        <v>1</v>
      </c>
      <c r="B122" s="111" t="s">
        <v>171</v>
      </c>
      <c r="C122" s="26">
        <v>2500000</v>
      </c>
    </row>
    <row r="123" spans="1:6">
      <c r="A123" s="43"/>
      <c r="B123" s="20" t="s">
        <v>21</v>
      </c>
      <c r="C123" s="22">
        <f>C122</f>
        <v>2500000</v>
      </c>
    </row>
    <row r="124" spans="1:6" ht="16.5" thickBot="1">
      <c r="A124" s="49"/>
      <c r="B124" s="50" t="s">
        <v>42</v>
      </c>
      <c r="C124" s="51">
        <f>C117+C120+C123</f>
        <v>9276907</v>
      </c>
    </row>
    <row r="125" spans="1:6" ht="15.75" customHeight="1">
      <c r="A125" s="209" t="s">
        <v>28</v>
      </c>
      <c r="B125" s="210"/>
      <c r="C125" s="211"/>
    </row>
    <row r="126" spans="1:6">
      <c r="A126" s="203" t="s">
        <v>69</v>
      </c>
      <c r="B126" s="204"/>
      <c r="C126" s="205"/>
    </row>
    <row r="127" spans="1:6" ht="30">
      <c r="A127" s="25">
        <v>1</v>
      </c>
      <c r="B127" s="111" t="s">
        <v>207</v>
      </c>
      <c r="C127" s="19">
        <v>25000</v>
      </c>
    </row>
    <row r="128" spans="1:6" ht="30">
      <c r="A128" s="25">
        <v>2</v>
      </c>
      <c r="B128" s="111" t="s">
        <v>172</v>
      </c>
      <c r="C128" s="19">
        <v>1095000</v>
      </c>
    </row>
    <row r="129" spans="1:6" ht="30">
      <c r="A129" s="25">
        <v>3</v>
      </c>
      <c r="B129" s="111" t="s">
        <v>173</v>
      </c>
      <c r="C129" s="26">
        <v>1175000</v>
      </c>
    </row>
    <row r="130" spans="1:6" ht="30">
      <c r="A130" s="25">
        <v>4</v>
      </c>
      <c r="B130" s="111" t="s">
        <v>174</v>
      </c>
      <c r="C130" s="26">
        <v>480000</v>
      </c>
    </row>
    <row r="131" spans="1:6" ht="29.25" customHeight="1">
      <c r="A131" s="25">
        <v>5</v>
      </c>
      <c r="B131" s="111" t="s">
        <v>175</v>
      </c>
      <c r="C131" s="26">
        <v>1039000</v>
      </c>
    </row>
    <row r="132" spans="1:6" ht="30">
      <c r="A132" s="25">
        <v>6</v>
      </c>
      <c r="B132" s="111" t="s">
        <v>208</v>
      </c>
      <c r="C132" s="26">
        <v>81000</v>
      </c>
    </row>
    <row r="133" spans="1:6" ht="30">
      <c r="A133" s="25">
        <v>7</v>
      </c>
      <c r="B133" s="111" t="s">
        <v>58</v>
      </c>
      <c r="C133" s="26">
        <v>505000</v>
      </c>
    </row>
    <row r="134" spans="1:6" ht="16.5" thickBot="1">
      <c r="A134" s="55"/>
      <c r="B134" s="50" t="s">
        <v>21</v>
      </c>
      <c r="C134" s="56">
        <f>SUM(C127:C133)</f>
        <v>4400000</v>
      </c>
    </row>
    <row r="135" spans="1:6">
      <c r="A135" s="169" t="s">
        <v>23</v>
      </c>
      <c r="B135" s="170"/>
      <c r="C135" s="171"/>
    </row>
    <row r="136" spans="1:6" ht="21.75" customHeight="1">
      <c r="A136" s="18">
        <v>1</v>
      </c>
      <c r="B136" s="111" t="s">
        <v>176</v>
      </c>
      <c r="C136" s="26">
        <v>524514</v>
      </c>
    </row>
    <row r="137" spans="1:6" ht="30.75" thickBot="1">
      <c r="A137" s="18">
        <v>2</v>
      </c>
      <c r="B137" s="111" t="s">
        <v>209</v>
      </c>
      <c r="C137" s="19">
        <v>500955</v>
      </c>
      <c r="D137" s="6"/>
      <c r="E137" s="52"/>
      <c r="F137" s="5"/>
    </row>
    <row r="138" spans="1:6" ht="16.5" thickBot="1">
      <c r="A138" s="28"/>
      <c r="B138" s="24" t="s">
        <v>21</v>
      </c>
      <c r="C138" s="29">
        <f>C136+C137</f>
        <v>1025469</v>
      </c>
      <c r="D138" s="6"/>
      <c r="E138" s="52"/>
      <c r="F138" s="5"/>
    </row>
    <row r="139" spans="1:6" ht="16.5" thickBot="1">
      <c r="A139" s="200" t="s">
        <v>118</v>
      </c>
      <c r="B139" s="201"/>
      <c r="C139" s="202"/>
      <c r="D139" s="6"/>
      <c r="E139" s="52"/>
      <c r="F139" s="5"/>
    </row>
    <row r="140" spans="1:6" ht="30">
      <c r="A140" s="126">
        <v>1</v>
      </c>
      <c r="B140" s="111" t="s">
        <v>119</v>
      </c>
      <c r="C140" s="19">
        <v>160000</v>
      </c>
      <c r="D140" s="6"/>
      <c r="E140" s="52"/>
      <c r="F140" s="5"/>
    </row>
    <row r="141" spans="1:6" ht="30">
      <c r="A141" s="43">
        <v>2</v>
      </c>
      <c r="B141" s="111" t="s">
        <v>120</v>
      </c>
      <c r="C141" s="19">
        <v>650000</v>
      </c>
      <c r="D141" s="6"/>
      <c r="E141" s="52"/>
      <c r="F141" s="5"/>
    </row>
    <row r="142" spans="1:6" ht="30">
      <c r="A142" s="43">
        <v>3</v>
      </c>
      <c r="B142" s="111" t="s">
        <v>121</v>
      </c>
      <c r="C142" s="19">
        <v>550000</v>
      </c>
      <c r="D142" s="6"/>
      <c r="E142" s="52"/>
      <c r="F142" s="5"/>
    </row>
    <row r="143" spans="1:6">
      <c r="A143" s="43">
        <v>4</v>
      </c>
      <c r="B143" s="111" t="s">
        <v>122</v>
      </c>
      <c r="C143" s="19">
        <v>120000</v>
      </c>
      <c r="D143" s="6"/>
      <c r="E143" s="52"/>
      <c r="F143" s="5"/>
    </row>
    <row r="144" spans="1:6" ht="19.5" customHeight="1">
      <c r="A144" s="133">
        <v>5</v>
      </c>
      <c r="B144" s="134" t="s">
        <v>136</v>
      </c>
      <c r="C144" s="135">
        <v>5000000</v>
      </c>
      <c r="D144" s="6"/>
      <c r="E144" s="52"/>
      <c r="F144" s="5"/>
    </row>
    <row r="145" spans="1:6" ht="16.5" thickBot="1">
      <c r="A145" s="53"/>
      <c r="B145" s="100" t="s">
        <v>21</v>
      </c>
      <c r="C145" s="131">
        <f>C140+C141+C142+C143+C144</f>
        <v>6480000</v>
      </c>
      <c r="D145" s="6"/>
      <c r="E145" s="52"/>
      <c r="F145" s="5"/>
    </row>
    <row r="146" spans="1:6" ht="16.5" thickBot="1">
      <c r="A146" s="27"/>
      <c r="B146" s="24" t="s">
        <v>44</v>
      </c>
      <c r="C146" s="17">
        <f>C134+C138+C145</f>
        <v>11905469</v>
      </c>
      <c r="D146" s="7"/>
      <c r="E146" s="52"/>
      <c r="F146" s="5"/>
    </row>
    <row r="147" spans="1:6" s="63" customFormat="1" ht="18" thickBot="1">
      <c r="A147" s="57"/>
      <c r="B147" s="58" t="s">
        <v>29</v>
      </c>
      <c r="C147" s="59">
        <f>C23+C31+C36+C44+C109+C124+C146</f>
        <v>111531967</v>
      </c>
      <c r="D147" s="60"/>
      <c r="E147" s="61"/>
      <c r="F147" s="62"/>
    </row>
    <row r="148" spans="1:6" s="63" customFormat="1" ht="18" thickBot="1">
      <c r="A148" s="64"/>
      <c r="B148" s="65"/>
      <c r="C148" s="66"/>
      <c r="D148" s="67"/>
      <c r="E148" s="68"/>
    </row>
    <row r="149" spans="1:6" s="63" customFormat="1" ht="18" thickBot="1">
      <c r="A149" s="206" t="s">
        <v>30</v>
      </c>
      <c r="B149" s="207"/>
      <c r="C149" s="208"/>
      <c r="D149" s="67"/>
      <c r="E149" s="68"/>
    </row>
    <row r="150" spans="1:6" ht="15.75" customHeight="1">
      <c r="A150" s="209" t="s">
        <v>31</v>
      </c>
      <c r="B150" s="210"/>
      <c r="C150" s="211"/>
    </row>
    <row r="151" spans="1:6">
      <c r="A151" s="169" t="s">
        <v>20</v>
      </c>
      <c r="B151" s="170"/>
      <c r="C151" s="171"/>
    </row>
    <row r="152" spans="1:6" ht="33.75" customHeight="1">
      <c r="A152" s="25">
        <v>1</v>
      </c>
      <c r="B152" s="114" t="s">
        <v>99</v>
      </c>
      <c r="C152" s="26">
        <v>2177143</v>
      </c>
    </row>
    <row r="153" spans="1:6" ht="30">
      <c r="A153" s="25">
        <f t="shared" ref="A153:A164" si="0">A152+1</f>
        <v>2</v>
      </c>
      <c r="B153" s="112" t="s">
        <v>100</v>
      </c>
      <c r="C153" s="26">
        <v>1500000</v>
      </c>
    </row>
    <row r="154" spans="1:6" ht="32.25" customHeight="1">
      <c r="A154" s="25">
        <f t="shared" si="0"/>
        <v>3</v>
      </c>
      <c r="B154" s="112" t="s">
        <v>110</v>
      </c>
      <c r="C154" s="26">
        <v>233235</v>
      </c>
    </row>
    <row r="155" spans="1:6" ht="30.75" customHeight="1">
      <c r="A155" s="25">
        <f t="shared" si="0"/>
        <v>4</v>
      </c>
      <c r="B155" s="112" t="s">
        <v>111</v>
      </c>
      <c r="C155" s="26">
        <v>1508479</v>
      </c>
    </row>
    <row r="156" spans="1:6" ht="19.5" customHeight="1">
      <c r="A156" s="25">
        <f t="shared" si="0"/>
        <v>5</v>
      </c>
      <c r="B156" s="114" t="s">
        <v>112</v>
      </c>
      <c r="C156" s="26">
        <v>900000</v>
      </c>
    </row>
    <row r="157" spans="1:6" ht="30">
      <c r="A157" s="25">
        <v>6</v>
      </c>
      <c r="B157" s="112" t="s">
        <v>101</v>
      </c>
      <c r="C157" s="26">
        <v>848527</v>
      </c>
    </row>
    <row r="158" spans="1:6" ht="30">
      <c r="A158" s="25">
        <f t="shared" si="0"/>
        <v>7</v>
      </c>
      <c r="B158" s="112" t="s">
        <v>94</v>
      </c>
      <c r="C158" s="26">
        <v>761316</v>
      </c>
    </row>
    <row r="159" spans="1:6" ht="30">
      <c r="A159" s="25">
        <f t="shared" si="0"/>
        <v>8</v>
      </c>
      <c r="B159" s="119" t="s">
        <v>177</v>
      </c>
      <c r="C159" s="26">
        <f>3078986-200000</f>
        <v>2878986</v>
      </c>
    </row>
    <row r="160" spans="1:6" ht="30">
      <c r="A160" s="25">
        <f t="shared" si="0"/>
        <v>9</v>
      </c>
      <c r="B160" s="112" t="s">
        <v>102</v>
      </c>
      <c r="C160" s="26">
        <v>234127</v>
      </c>
    </row>
    <row r="161" spans="1:5" ht="30">
      <c r="A161" s="25">
        <v>10</v>
      </c>
      <c r="B161" s="112" t="s">
        <v>103</v>
      </c>
      <c r="C161" s="26">
        <v>424009</v>
      </c>
    </row>
    <row r="162" spans="1:5" ht="16.5" customHeight="1">
      <c r="A162" s="25">
        <v>11</v>
      </c>
      <c r="B162" s="112" t="s">
        <v>113</v>
      </c>
      <c r="C162" s="26">
        <v>182508</v>
      </c>
    </row>
    <row r="163" spans="1:5" ht="19.5" customHeight="1">
      <c r="A163" s="25">
        <f t="shared" si="0"/>
        <v>12</v>
      </c>
      <c r="B163" s="112" t="s">
        <v>95</v>
      </c>
      <c r="C163" s="26">
        <v>299658</v>
      </c>
    </row>
    <row r="164" spans="1:5">
      <c r="A164" s="25">
        <f t="shared" si="0"/>
        <v>13</v>
      </c>
      <c r="B164" s="112" t="s">
        <v>178</v>
      </c>
      <c r="C164" s="26">
        <v>300000</v>
      </c>
    </row>
    <row r="165" spans="1:5" ht="30">
      <c r="A165" s="25">
        <v>14</v>
      </c>
      <c r="B165" s="112" t="s">
        <v>179</v>
      </c>
      <c r="C165" s="26">
        <v>613550</v>
      </c>
    </row>
    <row r="166" spans="1:5" ht="35.25" customHeight="1">
      <c r="A166" s="25">
        <v>15</v>
      </c>
      <c r="B166" s="112" t="s">
        <v>114</v>
      </c>
      <c r="C166" s="26">
        <v>725459</v>
      </c>
    </row>
    <row r="167" spans="1:5" ht="30">
      <c r="A167" s="25">
        <v>16</v>
      </c>
      <c r="B167" s="112" t="s">
        <v>180</v>
      </c>
      <c r="C167" s="26">
        <v>800913</v>
      </c>
    </row>
    <row r="168" spans="1:5" ht="30">
      <c r="A168" s="25">
        <v>17</v>
      </c>
      <c r="B168" s="112" t="s">
        <v>104</v>
      </c>
      <c r="C168" s="26">
        <v>699487</v>
      </c>
    </row>
    <row r="169" spans="1:5" ht="31.5">
      <c r="A169" s="137">
        <v>18</v>
      </c>
      <c r="B169" s="138" t="s">
        <v>181</v>
      </c>
      <c r="C169" s="139">
        <f>6000000-79777</f>
        <v>5920223</v>
      </c>
    </row>
    <row r="170" spans="1:5">
      <c r="A170" s="25"/>
      <c r="B170" s="20" t="s">
        <v>21</v>
      </c>
      <c r="C170" s="21">
        <f>SUM(C152:C169)</f>
        <v>21007620</v>
      </c>
      <c r="D170" s="14"/>
    </row>
    <row r="171" spans="1:5">
      <c r="A171" s="169" t="s">
        <v>23</v>
      </c>
      <c r="B171" s="170"/>
      <c r="C171" s="171"/>
    </row>
    <row r="172" spans="1:5" s="103" customFormat="1">
      <c r="A172" s="46">
        <v>1</v>
      </c>
      <c r="B172" s="111" t="s">
        <v>61</v>
      </c>
      <c r="C172" s="19">
        <v>2066911</v>
      </c>
      <c r="D172" s="102"/>
    </row>
    <row r="173" spans="1:5">
      <c r="A173" s="18"/>
      <c r="B173" s="69" t="s">
        <v>21</v>
      </c>
      <c r="C173" s="22">
        <f>C172</f>
        <v>2066911</v>
      </c>
      <c r="E173" s="1"/>
    </row>
    <row r="174" spans="1:5">
      <c r="A174" s="169" t="s">
        <v>24</v>
      </c>
      <c r="B174" s="170"/>
      <c r="C174" s="171"/>
    </row>
    <row r="175" spans="1:5" ht="30">
      <c r="A175" s="18">
        <v>1</v>
      </c>
      <c r="B175" s="116" t="s">
        <v>182</v>
      </c>
      <c r="C175" s="19">
        <v>500000</v>
      </c>
    </row>
    <row r="176" spans="1:5" ht="30">
      <c r="A176" s="25">
        <v>2</v>
      </c>
      <c r="B176" s="111" t="s">
        <v>183</v>
      </c>
      <c r="C176" s="26">
        <v>309210</v>
      </c>
    </row>
    <row r="177" spans="1:3" ht="17.25" customHeight="1">
      <c r="A177" s="25">
        <v>3</v>
      </c>
      <c r="B177" s="111" t="s">
        <v>184</v>
      </c>
      <c r="C177" s="26">
        <v>105267</v>
      </c>
    </row>
    <row r="178" spans="1:3">
      <c r="A178" s="25"/>
      <c r="B178" s="20" t="s">
        <v>21</v>
      </c>
      <c r="C178" s="21">
        <f>C175+C176+C177</f>
        <v>914477</v>
      </c>
    </row>
    <row r="179" spans="1:3">
      <c r="A179" s="169" t="s">
        <v>22</v>
      </c>
      <c r="B179" s="170"/>
      <c r="C179" s="171"/>
    </row>
    <row r="180" spans="1:3" ht="30">
      <c r="A180" s="43">
        <v>1</v>
      </c>
      <c r="B180" s="111" t="s">
        <v>185</v>
      </c>
      <c r="C180" s="19">
        <v>230656</v>
      </c>
    </row>
    <row r="181" spans="1:3">
      <c r="A181" s="18"/>
      <c r="B181" s="42" t="s">
        <v>21</v>
      </c>
      <c r="C181" s="22">
        <f>C180</f>
        <v>230656</v>
      </c>
    </row>
    <row r="182" spans="1:3">
      <c r="A182" s="169" t="s">
        <v>26</v>
      </c>
      <c r="B182" s="170"/>
      <c r="C182" s="171"/>
    </row>
    <row r="183" spans="1:3" ht="30">
      <c r="A183" s="43">
        <v>1</v>
      </c>
      <c r="B183" s="112" t="s">
        <v>186</v>
      </c>
      <c r="C183" s="19">
        <v>1285157</v>
      </c>
    </row>
    <row r="184" spans="1:3" ht="31.5">
      <c r="A184" s="43">
        <v>2</v>
      </c>
      <c r="B184" s="140" t="s">
        <v>211</v>
      </c>
      <c r="C184" s="19">
        <v>379725</v>
      </c>
    </row>
    <row r="185" spans="1:3">
      <c r="A185" s="18"/>
      <c r="B185" s="42" t="s">
        <v>21</v>
      </c>
      <c r="C185" s="22">
        <f>C183+C184</f>
        <v>1664882</v>
      </c>
    </row>
    <row r="186" spans="1:3">
      <c r="A186" s="203" t="s">
        <v>32</v>
      </c>
      <c r="B186" s="204"/>
      <c r="C186" s="205"/>
    </row>
    <row r="187" spans="1:3" ht="18" customHeight="1">
      <c r="A187" s="70">
        <v>1</v>
      </c>
      <c r="B187" s="111" t="s">
        <v>187</v>
      </c>
      <c r="C187" s="71">
        <v>3645367</v>
      </c>
    </row>
    <row r="188" spans="1:3">
      <c r="A188" s="18">
        <v>2</v>
      </c>
      <c r="B188" s="112" t="s">
        <v>212</v>
      </c>
      <c r="C188" s="19">
        <v>451111</v>
      </c>
    </row>
    <row r="189" spans="1:3" ht="18.95" customHeight="1">
      <c r="A189" s="18">
        <v>3</v>
      </c>
      <c r="B189" s="111" t="s">
        <v>188</v>
      </c>
      <c r="C189" s="19">
        <v>1592673</v>
      </c>
    </row>
    <row r="190" spans="1:3">
      <c r="A190" s="37">
        <v>4</v>
      </c>
      <c r="B190" s="132" t="s">
        <v>189</v>
      </c>
      <c r="C190" s="72">
        <v>404000</v>
      </c>
    </row>
    <row r="191" spans="1:3">
      <c r="A191" s="18">
        <v>5</v>
      </c>
      <c r="B191" s="112" t="s">
        <v>190</v>
      </c>
      <c r="C191" s="19">
        <v>352143</v>
      </c>
    </row>
    <row r="192" spans="1:3">
      <c r="A192" s="18">
        <v>6</v>
      </c>
      <c r="B192" s="112" t="s">
        <v>191</v>
      </c>
      <c r="C192" s="19">
        <v>953650</v>
      </c>
    </row>
    <row r="193" spans="1:3">
      <c r="A193" s="18">
        <v>7</v>
      </c>
      <c r="B193" s="112" t="s">
        <v>192</v>
      </c>
      <c r="C193" s="19">
        <v>775950</v>
      </c>
    </row>
    <row r="194" spans="1:3">
      <c r="A194" s="18"/>
      <c r="B194" s="20" t="s">
        <v>21</v>
      </c>
      <c r="C194" s="22">
        <f>C187+C188+C189+C190+C191+C192+C193</f>
        <v>8174894</v>
      </c>
    </row>
    <row r="195" spans="1:3">
      <c r="A195" s="203" t="s">
        <v>193</v>
      </c>
      <c r="B195" s="204"/>
      <c r="C195" s="205"/>
    </row>
    <row r="196" spans="1:3">
      <c r="A196" s="25">
        <v>1</v>
      </c>
      <c r="B196" s="111" t="s">
        <v>73</v>
      </c>
      <c r="C196" s="26">
        <v>1029018</v>
      </c>
    </row>
    <row r="197" spans="1:3">
      <c r="A197" s="18"/>
      <c r="B197" s="20" t="s">
        <v>21</v>
      </c>
      <c r="C197" s="22">
        <f>C196</f>
        <v>1029018</v>
      </c>
    </row>
    <row r="198" spans="1:3">
      <c r="A198" s="169" t="s">
        <v>162</v>
      </c>
      <c r="B198" s="170"/>
      <c r="C198" s="171"/>
    </row>
    <row r="199" spans="1:3" ht="19.5" customHeight="1">
      <c r="A199" s="18">
        <v>1</v>
      </c>
      <c r="B199" s="111" t="s">
        <v>105</v>
      </c>
      <c r="C199" s="19">
        <v>2197487</v>
      </c>
    </row>
    <row r="200" spans="1:3" ht="30">
      <c r="A200" s="18">
        <v>2</v>
      </c>
      <c r="B200" s="111" t="s">
        <v>106</v>
      </c>
      <c r="C200" s="19">
        <v>3549909</v>
      </c>
    </row>
    <row r="201" spans="1:3">
      <c r="A201" s="18">
        <v>3</v>
      </c>
      <c r="B201" s="111" t="s">
        <v>52</v>
      </c>
      <c r="C201" s="19">
        <v>1252642</v>
      </c>
    </row>
    <row r="202" spans="1:3">
      <c r="A202" s="18"/>
      <c r="B202" s="20" t="s">
        <v>21</v>
      </c>
      <c r="C202" s="22">
        <f>C199+C200+C201</f>
        <v>7000038</v>
      </c>
    </row>
    <row r="203" spans="1:3">
      <c r="A203" s="18"/>
      <c r="B203" s="44" t="s">
        <v>25</v>
      </c>
      <c r="C203" s="35"/>
    </row>
    <row r="204" spans="1:3">
      <c r="A204" s="18">
        <v>1</v>
      </c>
      <c r="B204" s="111" t="s">
        <v>210</v>
      </c>
      <c r="C204" s="26">
        <v>1060000</v>
      </c>
    </row>
    <row r="205" spans="1:3">
      <c r="A205" s="18">
        <v>2</v>
      </c>
      <c r="B205" s="116" t="s">
        <v>63</v>
      </c>
      <c r="C205" s="19">
        <v>1170000</v>
      </c>
    </row>
    <row r="206" spans="1:3">
      <c r="A206" s="18"/>
      <c r="B206" s="20" t="s">
        <v>21</v>
      </c>
      <c r="C206" s="22">
        <f>C204+C205</f>
        <v>2230000</v>
      </c>
    </row>
    <row r="207" spans="1:3">
      <c r="A207" s="203" t="s">
        <v>160</v>
      </c>
      <c r="B207" s="204"/>
      <c r="C207" s="205"/>
    </row>
    <row r="208" spans="1:3" ht="20.25" customHeight="1">
      <c r="A208" s="25">
        <v>1</v>
      </c>
      <c r="B208" s="111" t="s">
        <v>194</v>
      </c>
      <c r="C208" s="26">
        <v>2227402</v>
      </c>
    </row>
    <row r="209" spans="1:4">
      <c r="A209" s="25">
        <v>2</v>
      </c>
      <c r="B209" s="111" t="s">
        <v>195</v>
      </c>
      <c r="C209" s="26">
        <v>488560</v>
      </c>
    </row>
    <row r="210" spans="1:4" ht="30">
      <c r="A210" s="25">
        <v>3</v>
      </c>
      <c r="B210" s="111" t="s">
        <v>196</v>
      </c>
      <c r="C210" s="26">
        <v>869355</v>
      </c>
      <c r="D210" s="14"/>
    </row>
    <row r="211" spans="1:4">
      <c r="A211" s="25">
        <v>4</v>
      </c>
      <c r="B211" s="111" t="s">
        <v>197</v>
      </c>
      <c r="C211" s="26">
        <v>137281</v>
      </c>
      <c r="D211" s="14"/>
    </row>
    <row r="212" spans="1:4">
      <c r="A212" s="25"/>
      <c r="B212" s="20" t="s">
        <v>21</v>
      </c>
      <c r="C212" s="21">
        <f>C208+C209+C210+C211</f>
        <v>3722598</v>
      </c>
    </row>
    <row r="213" spans="1:4">
      <c r="A213" s="169" t="s">
        <v>161</v>
      </c>
      <c r="B213" s="170"/>
      <c r="C213" s="171"/>
      <c r="D213" s="14"/>
    </row>
    <row r="214" spans="1:4">
      <c r="A214" s="18">
        <v>1</v>
      </c>
      <c r="B214" s="111" t="s">
        <v>198</v>
      </c>
      <c r="C214" s="45">
        <v>2388221</v>
      </c>
    </row>
    <row r="215" spans="1:4">
      <c r="A215" s="18">
        <v>2</v>
      </c>
      <c r="B215" s="111" t="s">
        <v>199</v>
      </c>
      <c r="C215" s="45">
        <v>991797</v>
      </c>
    </row>
    <row r="216" spans="1:4">
      <c r="A216" s="105">
        <v>3</v>
      </c>
      <c r="B216" s="111" t="s">
        <v>200</v>
      </c>
      <c r="C216" s="45">
        <f>973991-633568</f>
        <v>340423</v>
      </c>
    </row>
    <row r="217" spans="1:4" ht="16.5" thickBot="1">
      <c r="A217" s="46"/>
      <c r="B217" s="47" t="s">
        <v>21</v>
      </c>
      <c r="C217" s="104">
        <f>C214+C215+C216</f>
        <v>3720441</v>
      </c>
    </row>
    <row r="218" spans="1:4" ht="16.5" thickBot="1">
      <c r="A218" s="27"/>
      <c r="B218" s="24" t="s">
        <v>43</v>
      </c>
      <c r="C218" s="17">
        <f>C170+C173+C178+C181+C185+C194+C197+C202+C206+C212+C217</f>
        <v>51761535</v>
      </c>
    </row>
    <row r="219" spans="1:4">
      <c r="A219" s="197" t="s">
        <v>84</v>
      </c>
      <c r="B219" s="198"/>
      <c r="C219" s="199"/>
    </row>
    <row r="220" spans="1:4">
      <c r="A220" s="203" t="s">
        <v>201</v>
      </c>
      <c r="B220" s="204"/>
      <c r="C220" s="205"/>
    </row>
    <row r="221" spans="1:4" ht="30">
      <c r="A221" s="18">
        <v>1</v>
      </c>
      <c r="B221" s="111" t="s">
        <v>0</v>
      </c>
      <c r="C221" s="19">
        <v>2083300</v>
      </c>
    </row>
    <row r="222" spans="1:4" ht="16.5" thickBot="1">
      <c r="A222" s="105"/>
      <c r="B222" s="47" t="s">
        <v>21</v>
      </c>
      <c r="C222" s="101">
        <f>C221</f>
        <v>2083300</v>
      </c>
    </row>
    <row r="223" spans="1:4" ht="16.5" thickBot="1">
      <c r="A223" s="27"/>
      <c r="B223" s="106" t="s">
        <v>85</v>
      </c>
      <c r="C223" s="13">
        <f>C222</f>
        <v>2083300</v>
      </c>
    </row>
    <row r="224" spans="1:4">
      <c r="A224" s="197" t="s">
        <v>34</v>
      </c>
      <c r="B224" s="198"/>
      <c r="C224" s="199"/>
    </row>
    <row r="225" spans="1:3" ht="16.5" thickBot="1">
      <c r="A225" s="212" t="s">
        <v>36</v>
      </c>
      <c r="B225" s="213"/>
      <c r="C225" s="214"/>
    </row>
    <row r="226" spans="1:3" ht="18.95" customHeight="1">
      <c r="A226" s="37">
        <v>1</v>
      </c>
      <c r="B226" s="120" t="s">
        <v>213</v>
      </c>
      <c r="C226" s="72">
        <v>317360</v>
      </c>
    </row>
    <row r="227" spans="1:3" ht="18.95" customHeight="1">
      <c r="A227" s="18">
        <v>2</v>
      </c>
      <c r="B227" s="121" t="s">
        <v>214</v>
      </c>
      <c r="C227" s="19">
        <v>512804</v>
      </c>
    </row>
    <row r="228" spans="1:3" ht="30">
      <c r="A228" s="18">
        <v>3</v>
      </c>
      <c r="B228" s="121" t="s">
        <v>215</v>
      </c>
      <c r="C228" s="19">
        <v>214092</v>
      </c>
    </row>
    <row r="229" spans="1:3" ht="30">
      <c r="A229" s="18">
        <v>4</v>
      </c>
      <c r="B229" s="121" t="s">
        <v>216</v>
      </c>
      <c r="C229" s="19">
        <v>521474</v>
      </c>
    </row>
    <row r="230" spans="1:3" ht="18" customHeight="1">
      <c r="A230" s="18">
        <v>5</v>
      </c>
      <c r="B230" s="121" t="s">
        <v>217</v>
      </c>
      <c r="C230" s="19">
        <v>636384</v>
      </c>
    </row>
    <row r="231" spans="1:3">
      <c r="A231" s="18"/>
      <c r="B231" s="42" t="s">
        <v>21</v>
      </c>
      <c r="C231" s="22">
        <f>C226+C227+C228+C229+C230</f>
        <v>2202114</v>
      </c>
    </row>
    <row r="232" spans="1:3">
      <c r="A232" s="177" t="s">
        <v>37</v>
      </c>
      <c r="B232" s="178"/>
      <c r="C232" s="179"/>
    </row>
    <row r="233" spans="1:3" ht="30">
      <c r="A233" s="18">
        <v>1</v>
      </c>
      <c r="B233" s="121" t="s">
        <v>218</v>
      </c>
      <c r="C233" s="19">
        <v>440699</v>
      </c>
    </row>
    <row r="234" spans="1:3">
      <c r="A234" s="18"/>
      <c r="B234" s="42" t="s">
        <v>21</v>
      </c>
      <c r="C234" s="22">
        <f>C233</f>
        <v>440699</v>
      </c>
    </row>
    <row r="235" spans="1:3">
      <c r="A235" s="177" t="s">
        <v>38</v>
      </c>
      <c r="B235" s="178"/>
      <c r="C235" s="179"/>
    </row>
    <row r="236" spans="1:3" ht="16.5" customHeight="1">
      <c r="A236" s="18">
        <v>1</v>
      </c>
      <c r="B236" s="121" t="s">
        <v>219</v>
      </c>
      <c r="C236" s="19">
        <v>401000</v>
      </c>
    </row>
    <row r="237" spans="1:3">
      <c r="A237" s="18"/>
      <c r="B237" s="42" t="s">
        <v>21</v>
      </c>
      <c r="C237" s="22">
        <f>C236</f>
        <v>401000</v>
      </c>
    </row>
    <row r="238" spans="1:3">
      <c r="A238" s="169" t="s">
        <v>40</v>
      </c>
      <c r="B238" s="170"/>
      <c r="C238" s="171"/>
    </row>
    <row r="239" spans="1:3">
      <c r="A239" s="18">
        <v>1</v>
      </c>
      <c r="B239" s="121" t="s">
        <v>1</v>
      </c>
      <c r="C239" s="19">
        <v>75000</v>
      </c>
    </row>
    <row r="240" spans="1:3">
      <c r="A240" s="18">
        <v>2</v>
      </c>
      <c r="B240" s="121" t="s">
        <v>2</v>
      </c>
      <c r="C240" s="19">
        <v>1627031</v>
      </c>
    </row>
    <row r="241" spans="1:5" ht="30">
      <c r="A241" s="18">
        <v>3</v>
      </c>
      <c r="B241" s="121" t="s">
        <v>3</v>
      </c>
      <c r="C241" s="19">
        <v>902504</v>
      </c>
    </row>
    <row r="242" spans="1:5" ht="16.5" thickBot="1">
      <c r="A242" s="105"/>
      <c r="B242" s="107" t="s">
        <v>21</v>
      </c>
      <c r="C242" s="101">
        <f>SUM(C239:C241)</f>
        <v>2604535</v>
      </c>
    </row>
    <row r="243" spans="1:5" ht="16.5" thickBot="1">
      <c r="A243" s="27"/>
      <c r="B243" s="24" t="s">
        <v>47</v>
      </c>
      <c r="C243" s="17">
        <f>C231+C234+C237+C242</f>
        <v>5648348</v>
      </c>
    </row>
    <row r="244" spans="1:5" s="63" customFormat="1" ht="18" thickBot="1">
      <c r="A244" s="108"/>
      <c r="B244" s="109" t="s">
        <v>33</v>
      </c>
      <c r="C244" s="110">
        <f>C218+C223+C243</f>
        <v>59493183</v>
      </c>
      <c r="D244" s="67"/>
      <c r="E244" s="68"/>
    </row>
    <row r="245" spans="1:5" ht="23.25" customHeight="1" thickBot="1">
      <c r="A245" s="183" t="s">
        <v>4</v>
      </c>
      <c r="B245" s="184"/>
      <c r="C245" s="73">
        <f>C147+C244</f>
        <v>171025150</v>
      </c>
      <c r="D245" s="14"/>
      <c r="E245" s="74"/>
    </row>
    <row r="246" spans="1:5">
      <c r="A246" s="185"/>
      <c r="B246" s="186"/>
      <c r="C246" s="187"/>
    </row>
    <row r="247" spans="1:5" ht="16.5">
      <c r="A247" s="188" t="s">
        <v>80</v>
      </c>
      <c r="B247" s="189"/>
      <c r="C247" s="190"/>
    </row>
    <row r="248" spans="1:5" ht="15.75" customHeight="1">
      <c r="A248" s="169" t="s">
        <v>130</v>
      </c>
      <c r="B248" s="170"/>
      <c r="C248" s="171"/>
    </row>
    <row r="249" spans="1:5">
      <c r="A249" s="25">
        <v>1</v>
      </c>
      <c r="B249" s="111" t="s">
        <v>137</v>
      </c>
      <c r="C249" s="26">
        <f>31479478+10235398-7411444</f>
        <v>34303432</v>
      </c>
    </row>
    <row r="250" spans="1:5" ht="34.5" customHeight="1">
      <c r="A250" s="25">
        <v>2</v>
      </c>
      <c r="B250" s="111" t="s">
        <v>5</v>
      </c>
      <c r="C250" s="26">
        <v>7411444</v>
      </c>
    </row>
    <row r="251" spans="1:5" ht="61.5" customHeight="1">
      <c r="A251" s="25">
        <v>3</v>
      </c>
      <c r="B251" s="111" t="s">
        <v>131</v>
      </c>
      <c r="C251" s="26">
        <f>6855717+1084959</f>
        <v>7940676</v>
      </c>
    </row>
    <row r="252" spans="1:5" ht="81" customHeight="1">
      <c r="A252" s="25">
        <v>4</v>
      </c>
      <c r="B252" s="111" t="s">
        <v>6</v>
      </c>
      <c r="C252" s="26">
        <v>54793</v>
      </c>
    </row>
    <row r="253" spans="1:5">
      <c r="A253" s="25">
        <v>5</v>
      </c>
      <c r="B253" s="122" t="s">
        <v>132</v>
      </c>
      <c r="C253" s="26">
        <v>2010366</v>
      </c>
    </row>
    <row r="254" spans="1:5" ht="33.75" customHeight="1">
      <c r="A254" s="25">
        <v>6</v>
      </c>
      <c r="B254" s="111" t="s">
        <v>7</v>
      </c>
      <c r="C254" s="26">
        <v>121253</v>
      </c>
    </row>
    <row r="255" spans="1:5">
      <c r="A255" s="18"/>
      <c r="B255" s="42" t="s">
        <v>21</v>
      </c>
      <c r="C255" s="22">
        <f>SUM(C249:C254)</f>
        <v>51841964</v>
      </c>
    </row>
    <row r="256" spans="1:5">
      <c r="A256" s="169" t="s">
        <v>24</v>
      </c>
      <c r="B256" s="170"/>
      <c r="C256" s="171"/>
    </row>
    <row r="257" spans="1:3">
      <c r="A257" s="25">
        <v>1</v>
      </c>
      <c r="B257" s="122" t="s">
        <v>132</v>
      </c>
      <c r="C257" s="26">
        <v>8465050</v>
      </c>
    </row>
    <row r="258" spans="1:3" ht="30">
      <c r="A258" s="25">
        <v>2</v>
      </c>
      <c r="B258" s="111" t="s">
        <v>133</v>
      </c>
      <c r="C258" s="26">
        <v>1</v>
      </c>
    </row>
    <row r="259" spans="1:3">
      <c r="A259" s="25">
        <v>3</v>
      </c>
      <c r="B259" s="123" t="s">
        <v>81</v>
      </c>
      <c r="C259" s="26">
        <v>1314935</v>
      </c>
    </row>
    <row r="260" spans="1:3">
      <c r="A260" s="18"/>
      <c r="B260" s="42" t="s">
        <v>21</v>
      </c>
      <c r="C260" s="22">
        <f>SUM(C257:C259)</f>
        <v>9779986</v>
      </c>
    </row>
    <row r="261" spans="1:3">
      <c r="A261" s="25"/>
      <c r="B261" s="76" t="s">
        <v>82</v>
      </c>
      <c r="C261" s="21">
        <f>SUM(C255+C260)</f>
        <v>61621950</v>
      </c>
    </row>
    <row r="262" spans="1:3">
      <c r="A262" s="25"/>
      <c r="B262" s="75"/>
      <c r="C262" s="26"/>
    </row>
    <row r="263" spans="1:3" ht="16.5">
      <c r="A263" s="174" t="s">
        <v>97</v>
      </c>
      <c r="B263" s="175"/>
      <c r="C263" s="176"/>
    </row>
    <row r="264" spans="1:3">
      <c r="A264" s="169" t="s">
        <v>98</v>
      </c>
      <c r="B264" s="170"/>
      <c r="C264" s="171"/>
    </row>
    <row r="265" spans="1:3" ht="16.5" customHeight="1">
      <c r="A265" s="149"/>
      <c r="B265" s="154" t="s">
        <v>140</v>
      </c>
      <c r="C265" s="150"/>
    </row>
    <row r="266" spans="1:3" ht="15.75" customHeight="1">
      <c r="A266" s="151"/>
      <c r="B266" s="153" t="s">
        <v>141</v>
      </c>
      <c r="C266" s="152"/>
    </row>
    <row r="267" spans="1:3" ht="15.75" customHeight="1">
      <c r="A267" s="148" t="s">
        <v>142</v>
      </c>
      <c r="B267" s="160" t="s">
        <v>143</v>
      </c>
      <c r="C267" s="156">
        <v>1400000</v>
      </c>
    </row>
    <row r="268" spans="1:3" ht="15.75" customHeight="1">
      <c r="A268" s="163"/>
      <c r="B268" s="155" t="s">
        <v>8</v>
      </c>
      <c r="C268" s="157">
        <v>1400000</v>
      </c>
    </row>
    <row r="269" spans="1:3" ht="15.75" customHeight="1">
      <c r="A269" s="169" t="s">
        <v>144</v>
      </c>
      <c r="B269" s="170"/>
      <c r="C269" s="196"/>
    </row>
    <row r="270" spans="1:3" ht="15.75" customHeight="1">
      <c r="A270" s="159" t="s">
        <v>142</v>
      </c>
      <c r="B270" s="123" t="s">
        <v>9</v>
      </c>
      <c r="C270" s="157">
        <v>910000</v>
      </c>
    </row>
    <row r="271" spans="1:3" ht="15.75" customHeight="1">
      <c r="A271" s="158" t="s">
        <v>145</v>
      </c>
      <c r="B271" s="161" t="s">
        <v>10</v>
      </c>
      <c r="C271" s="157">
        <v>190000</v>
      </c>
    </row>
    <row r="272" spans="1:3" ht="15.75" customHeight="1">
      <c r="A272" s="191" t="s">
        <v>202</v>
      </c>
      <c r="B272" s="192"/>
      <c r="C272" s="157">
        <v>1100000</v>
      </c>
    </row>
    <row r="273" spans="1:5" ht="15.75" customHeight="1">
      <c r="A273" s="151"/>
      <c r="B273" s="155" t="s">
        <v>11</v>
      </c>
      <c r="C273" s="157">
        <v>2500000</v>
      </c>
    </row>
    <row r="274" spans="1:5" ht="15.75" customHeight="1">
      <c r="A274" s="194"/>
      <c r="B274" s="181"/>
      <c r="C274" s="195"/>
    </row>
    <row r="275" spans="1:5" ht="16.5">
      <c r="A275" s="174" t="s">
        <v>83</v>
      </c>
      <c r="B275" s="193"/>
      <c r="C275" s="77">
        <v>8600000</v>
      </c>
    </row>
    <row r="276" spans="1:5">
      <c r="A276" s="78"/>
      <c r="B276" s="5"/>
      <c r="C276" s="79"/>
    </row>
    <row r="277" spans="1:5" ht="16.5">
      <c r="A277" s="174" t="s">
        <v>12</v>
      </c>
      <c r="B277" s="175"/>
      <c r="C277" s="176"/>
    </row>
    <row r="278" spans="1:5">
      <c r="A278" s="169" t="s">
        <v>86</v>
      </c>
      <c r="B278" s="170"/>
      <c r="C278" s="171"/>
    </row>
    <row r="279" spans="1:5">
      <c r="A279" s="172" t="s">
        <v>107</v>
      </c>
      <c r="B279" s="173"/>
      <c r="C279" s="21">
        <v>2000000</v>
      </c>
    </row>
    <row r="280" spans="1:5">
      <c r="A280" s="80"/>
      <c r="B280" s="81"/>
      <c r="C280" s="82"/>
    </row>
    <row r="281" spans="1:5" ht="16.5">
      <c r="A281" s="174" t="s">
        <v>87</v>
      </c>
      <c r="B281" s="175"/>
      <c r="C281" s="176"/>
    </row>
    <row r="282" spans="1:5">
      <c r="A282" s="177" t="s">
        <v>26</v>
      </c>
      <c r="B282" s="178"/>
      <c r="C282" s="179"/>
    </row>
    <row r="283" spans="1:5">
      <c r="A283" s="166" t="s">
        <v>88</v>
      </c>
      <c r="B283" s="167"/>
      <c r="C283" s="168"/>
    </row>
    <row r="284" spans="1:5">
      <c r="A284" s="25">
        <v>1</v>
      </c>
      <c r="B284" s="124" t="s">
        <v>13</v>
      </c>
      <c r="C284" s="83">
        <v>1009100</v>
      </c>
    </row>
    <row r="285" spans="1:5" s="87" customFormat="1">
      <c r="A285" s="141"/>
      <c r="B285" s="84" t="s">
        <v>21</v>
      </c>
      <c r="C285" s="85">
        <f>C284</f>
        <v>1009100</v>
      </c>
      <c r="D285" s="86"/>
      <c r="E285" s="74"/>
    </row>
    <row r="286" spans="1:5" s="87" customFormat="1">
      <c r="A286" s="25"/>
      <c r="B286" s="88" t="s">
        <v>90</v>
      </c>
      <c r="C286" s="89">
        <f>C285</f>
        <v>1009100</v>
      </c>
      <c r="D286" s="86"/>
      <c r="E286" s="74"/>
    </row>
    <row r="287" spans="1:5" s="87" customFormat="1">
      <c r="A287" s="180" t="s">
        <v>89</v>
      </c>
      <c r="B287" s="181"/>
      <c r="C287" s="182"/>
      <c r="D287" s="86"/>
      <c r="E287" s="74"/>
    </row>
    <row r="288" spans="1:5" s="87" customFormat="1" ht="30">
      <c r="A288" s="25">
        <v>1</v>
      </c>
      <c r="B288" s="125" t="s">
        <v>14</v>
      </c>
      <c r="C288" s="19">
        <v>3990900</v>
      </c>
      <c r="D288" s="86"/>
      <c r="E288" s="74"/>
    </row>
    <row r="289" spans="1:5" s="87" customFormat="1">
      <c r="A289" s="25"/>
      <c r="B289" s="76" t="s">
        <v>21</v>
      </c>
      <c r="C289" s="21">
        <f>C288</f>
        <v>3990900</v>
      </c>
      <c r="D289" s="86"/>
      <c r="E289" s="74"/>
    </row>
    <row r="290" spans="1:5" s="87" customFormat="1">
      <c r="A290" s="25"/>
      <c r="B290" s="76" t="s">
        <v>91</v>
      </c>
      <c r="C290" s="21">
        <f>C289</f>
        <v>3990900</v>
      </c>
      <c r="D290" s="86"/>
      <c r="E290" s="74"/>
    </row>
    <row r="291" spans="1:5" s="87" customFormat="1" ht="16.5">
      <c r="A291" s="164" t="s">
        <v>92</v>
      </c>
      <c r="B291" s="165"/>
      <c r="C291" s="77">
        <f>C290+C286</f>
        <v>5000000</v>
      </c>
      <c r="D291" s="86"/>
      <c r="E291" s="74"/>
    </row>
    <row r="292" spans="1:5" s="87" customFormat="1" ht="10.5" customHeight="1">
      <c r="A292" s="90"/>
      <c r="B292" s="91"/>
      <c r="C292" s="92"/>
      <c r="D292" s="86"/>
      <c r="E292" s="74"/>
    </row>
    <row r="293" spans="1:5" ht="8.25" customHeight="1">
      <c r="A293" s="141"/>
      <c r="B293" s="93"/>
      <c r="C293" s="94"/>
    </row>
    <row r="294" spans="1:5" ht="19.5" thickBot="1">
      <c r="A294" s="95"/>
      <c r="B294" s="96" t="s">
        <v>96</v>
      </c>
      <c r="C294" s="97">
        <f>C245+C261+C273+C275+C279+C291</f>
        <v>250747100</v>
      </c>
    </row>
  </sheetData>
  <mergeCells count="72">
    <mergeCell ref="A100:C100"/>
    <mergeCell ref="A11:C11"/>
    <mergeCell ref="A37:C37"/>
    <mergeCell ref="A38:C38"/>
    <mergeCell ref="A41:C41"/>
    <mergeCell ref="A16:C16"/>
    <mergeCell ref="A12:C12"/>
    <mergeCell ref="A15:C15"/>
    <mergeCell ref="A32:C32"/>
    <mergeCell ref="A17:C17"/>
    <mergeCell ref="A20:C20"/>
    <mergeCell ref="A63:C63"/>
    <mergeCell ref="A24:C24"/>
    <mergeCell ref="A25:C25"/>
    <mergeCell ref="A28:C28"/>
    <mergeCell ref="A33:C33"/>
    <mergeCell ref="A45:C45"/>
    <mergeCell ref="A46:C46"/>
    <mergeCell ref="A66:C66"/>
    <mergeCell ref="A97:C97"/>
    <mergeCell ref="A83:C83"/>
    <mergeCell ref="A93:C93"/>
    <mergeCell ref="A77:C77"/>
    <mergeCell ref="A69:C69"/>
    <mergeCell ref="A235:C235"/>
    <mergeCell ref="A232:C232"/>
    <mergeCell ref="A103:C103"/>
    <mergeCell ref="A110:C110"/>
    <mergeCell ref="A118:C118"/>
    <mergeCell ref="A121:C121"/>
    <mergeCell ref="A111:C111"/>
    <mergeCell ref="A106:C106"/>
    <mergeCell ref="A182:C182"/>
    <mergeCell ref="A186:C186"/>
    <mergeCell ref="A174:C174"/>
    <mergeCell ref="A171:C171"/>
    <mergeCell ref="A225:C225"/>
    <mergeCell ref="A224:C224"/>
    <mergeCell ref="A149:C149"/>
    <mergeCell ref="A150:C150"/>
    <mergeCell ref="A135:C135"/>
    <mergeCell ref="A125:C125"/>
    <mergeCell ref="A126:C126"/>
    <mergeCell ref="A179:C179"/>
    <mergeCell ref="A151:C151"/>
    <mergeCell ref="A274:C274"/>
    <mergeCell ref="A269:C269"/>
    <mergeCell ref="A219:C219"/>
    <mergeCell ref="A139:C139"/>
    <mergeCell ref="A263:C263"/>
    <mergeCell ref="A195:C195"/>
    <mergeCell ref="A198:C198"/>
    <mergeCell ref="A213:C213"/>
    <mergeCell ref="A220:C220"/>
    <mergeCell ref="A207:C207"/>
    <mergeCell ref="A277:C277"/>
    <mergeCell ref="A238:C238"/>
    <mergeCell ref="A245:B245"/>
    <mergeCell ref="A246:C246"/>
    <mergeCell ref="A247:C247"/>
    <mergeCell ref="A256:C256"/>
    <mergeCell ref="A264:C264"/>
    <mergeCell ref="A248:C248"/>
    <mergeCell ref="A272:B272"/>
    <mergeCell ref="A275:B275"/>
    <mergeCell ref="A291:B291"/>
    <mergeCell ref="A283:C283"/>
    <mergeCell ref="A278:C278"/>
    <mergeCell ref="A279:B279"/>
    <mergeCell ref="A281:C281"/>
    <mergeCell ref="A282:C282"/>
    <mergeCell ref="A287:C287"/>
  </mergeCells>
  <phoneticPr fontId="17" type="noConversion"/>
  <pageMargins left="0.78740157480314965" right="0.35433070866141736" top="0.59055118110236227" bottom="0.39370078740157483" header="0" footer="0"/>
  <pageSetup paperSize="9" scale="69" firstPageNumber="164" fitToHeight="11" orientation="portrait" useFirstPageNumber="1" r:id="rId1"/>
  <headerFooter>
    <oddHeader>&amp;C- &amp;P -</oddHeader>
  </headerFooter>
  <rowBreaks count="4" manualBreakCount="4">
    <brk id="54" max="16383" man="1"/>
    <brk id="109" max="16383" man="1"/>
    <brk id="209" max="16383" man="1"/>
    <brk id="2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№12</vt:lpstr>
      <vt:lpstr>'Приложение №12'!Заголовки_для_печати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peru</dc:creator>
  <cp:lastModifiedBy>sheremet</cp:lastModifiedBy>
  <cp:lastPrinted>2019-04-03T08:46:19Z</cp:lastPrinted>
  <dcterms:created xsi:type="dcterms:W3CDTF">2018-04-18T09:26:45Z</dcterms:created>
  <dcterms:modified xsi:type="dcterms:W3CDTF">2019-04-03T08:46:55Z</dcterms:modified>
</cp:coreProperties>
</file>