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85" activeTab="0"/>
  </bookViews>
  <sheets>
    <sheet name="Сравнительная к Приложению № 1" sheetId="1" r:id="rId1"/>
  </sheets>
  <definedNames>
    <definedName name="_xlnm.Print_Titles" localSheetId="0">'Сравнительная к Приложению № 1'!$18:$19</definedName>
  </definedNames>
  <calcPr fullCalcOnLoad="1"/>
</workbook>
</file>

<file path=xl/sharedStrings.xml><?xml version="1.0" encoding="utf-8"?>
<sst xmlns="http://schemas.openxmlformats.org/spreadsheetml/2006/main" count="230" uniqueCount="90">
  <si>
    <t>(руб.)</t>
  </si>
  <si>
    <t>ВСЕГО</t>
  </si>
  <si>
    <t>Код</t>
  </si>
  <si>
    <t>Налоговые доходы</t>
  </si>
  <si>
    <t>Подоходные налоги</t>
  </si>
  <si>
    <t>Подоходный налог (налог на прибыль)</t>
  </si>
  <si>
    <t>Подоходный налог с физических лиц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</si>
  <si>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</si>
  <si>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</si>
  <si>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</si>
  <si>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</si>
  <si>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</si>
  <si>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</si>
  <si>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</si>
  <si>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Налоги на внешнюю торговлю и внешнеэкономические операции</t>
  </si>
  <si>
    <t>Ввозные таможенные пошлины</t>
  </si>
  <si>
    <t>Прочие налоги, пошлины и сборы</t>
  </si>
  <si>
    <t>Местные налоги и сборы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</si>
  <si>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</si>
  <si>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</si>
  <si>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</si>
  <si>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</si>
  <si>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</si>
  <si>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</si>
  <si>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</si>
  <si>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Дорожные фонды</t>
  </si>
  <si>
    <t>Фонд Государственного таможенного комитета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</si>
  <si>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</si>
  <si>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</si>
  <si>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</si>
  <si>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</si>
  <si>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</si>
  <si>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</si>
  <si>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Неналоговые доходы</t>
  </si>
  <si>
    <t>Доходы от предпринимательской и иной приносящей доход деятельности</t>
  </si>
  <si>
    <t>Налог на доходы организаций по отрасли (подотрасли, виду деятельности)</t>
  </si>
  <si>
    <t>Территориальные целевые бюджетные экологические фонды</t>
  </si>
  <si>
    <t>Акциз на продукцию, производимую на территории ПМР</t>
  </si>
  <si>
    <t>Отчисления от фиксированного сельскохозяйственного налога</t>
  </si>
  <si>
    <t>Платежи за пользование водными ресурсами в пределах установленных нормативов и лимитов</t>
  </si>
  <si>
    <t>Республиканский целевой бюджетный экологический фонд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</si>
  <si>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</si>
  <si>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</si>
  <si>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Вывозные таможенные пошлины</t>
  </si>
  <si>
    <t>Таможенные пошлины</t>
  </si>
  <si>
    <t>Экологические фонды</t>
  </si>
  <si>
    <t>Налоги на товары и услуги, лицензионные и регистрационные сборы</t>
  </si>
  <si>
    <t>Налог на добавленную стоимость</t>
  </si>
  <si>
    <t>Государственная пошлина</t>
  </si>
  <si>
    <t xml:space="preserve">в разрезе основных видов налоговых, неналоговых и иных обязательных платежей </t>
  </si>
  <si>
    <t>Планирование доходной части консолидированного бюджета</t>
  </si>
  <si>
    <t>Отчисления на воспроизводство минерально-сырьевой базы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</si>
  <si>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</si>
  <si>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</si>
  <si>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</si>
  <si>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</si>
  <si>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</si>
  <si>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Отчисления от налога на доходы организаций</t>
  </si>
  <si>
    <t>Налог с выручки организаций, применяющих упрощенную систему налогообложения, бухгалтерского учета и отчетности</t>
  </si>
  <si>
    <t>Отчисления средств от платы за патент</t>
  </si>
  <si>
    <t>Тирасполь</t>
  </si>
  <si>
    <t>Акцизные сборы на продукцию, реализуемую на территории ПМР</t>
  </si>
  <si>
    <t>Днестровск</t>
  </si>
  <si>
    <t>Приложение № 1.1</t>
  </si>
  <si>
    <t>Акцизные сборы на продукцию, импортируемую на территорию ПМР</t>
  </si>
  <si>
    <t>к Закону Приднестровской Молдавской Республики</t>
  </si>
  <si>
    <t xml:space="preserve">Сравнительная таблица </t>
  </si>
  <si>
    <t xml:space="preserve">"О внесении изменений и дополнений в Закон Приднестровской Молдавской Республики </t>
  </si>
  <si>
    <t>Предлагаемая редакция</t>
  </si>
  <si>
    <t>Отклонение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</si>
  <si>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</si>
  <si>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(к Приложению № 1)</t>
  </si>
  <si>
    <t>Наименование групп, подгрупп, статей и подстатей доходов</t>
  </si>
  <si>
    <t>Фонд капитальных вложений</t>
  </si>
  <si>
    <t>ИТОГО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</si>
  <si>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</si>
  <si>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</si>
  <si>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</si>
  <si>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Погашение налогового и иных видов кредитов</t>
  </si>
  <si>
    <t>Перечисление процентов за пользование кредитами</t>
  </si>
  <si>
    <t>Фонд по обеспечению государственных гарантий по расчетам с гражданами, имеющими право на земельную долю (пай), подтвержденное документально</t>
  </si>
  <si>
    <t>Фонд государственного резерва</t>
  </si>
  <si>
    <t>"О республиканском бюджете на 2019 год"</t>
  </si>
  <si>
    <t>на 2019 год</t>
  </si>
  <si>
    <t>Действующая редакция Закона ПМР "О республиканском бюджете на 2019 год"</t>
  </si>
  <si>
    <t>Фонд развития предпринимательства</t>
  </si>
  <si>
    <t xml:space="preserve">в Закон Приднестровской Молдавской Республики </t>
  </si>
  <si>
    <t>Приложение № 1</t>
  </si>
  <si>
    <t xml:space="preserve">к Закону Приднестровской Молдавской Республики </t>
  </si>
  <si>
    <t xml:space="preserve">"О внесении изменений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</si>
</sst>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_-* #,##0.0_р_._-;\-* #,##0.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"/>
    <numFmt numFmtId="185" formatCode="_-* #,##0.0_р_._-;\-* #,##0.0_р_._-;_-* &quot;-&quot;_р_._-;_-@_-"/>
    <numFmt numFmtId="186" formatCode="_-* #,##0.00_р_._-;\-* #,##0.00_р_._-;_-* &quot;-&quot;_р_._-;_-@_-"/>
    <numFmt numFmtId="187" formatCode="0.0"/>
    <numFmt numFmtId="188" formatCode="0.000"/>
    <numFmt numFmtId="189" formatCode="_-* #,##0.00000_р_._-;\-* #,##0.00000_р_._-;_-* &quot;-&quot;??_р_._-;_-@_-"/>
    <numFmt numFmtId="190" formatCode="_-* #,##0.000_р_._-;\-* #,##0.000_р_._-;_-* &quot;-&quot;???_р_._-;_-@_-"/>
  </numFmts>
  <fonts count="52">
    <font>
      <sz val="10"/>
      <name val="Arial"/>
      <family val="0"/>
    </font>
    <font>
      <sz val="8"/>
      <name val="Arial"/>
      <family val="2"/>
    </font>
    <font>
      <u val="single"/>
      <sz val="10.3"/>
      <color indexed="12"/>
      <name val="Arial"/>
      <family val="2"/>
    </font>
    <font>
      <u val="single"/>
      <sz val="10.3"/>
      <color indexed="36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0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80" fontId="9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180" fontId="9" fillId="0" borderId="12" xfId="0" applyNumberFormat="1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180" fontId="9" fillId="0" borderId="13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180" fontId="9" fillId="0" borderId="1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171" fontId="5" fillId="0" borderId="15" xfId="0" applyNumberFormat="1" applyFont="1" applyFill="1" applyBorder="1" applyAlignment="1">
      <alignment horizontal="center" vertical="center"/>
    </xf>
    <xf numFmtId="180" fontId="9" fillId="0" borderId="16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14" xfId="0" applyFont="1" applyFill="1" applyBorder="1" applyAlignment="1">
      <alignment/>
    </xf>
    <xf numFmtId="180" fontId="9" fillId="0" borderId="17" xfId="0" applyNumberFormat="1" applyFon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/>
    </xf>
    <xf numFmtId="180" fontId="9" fillId="0" borderId="18" xfId="0" applyNumberFormat="1" applyFont="1" applyFill="1" applyBorder="1" applyAlignment="1">
      <alignment horizontal="center"/>
    </xf>
    <xf numFmtId="180" fontId="9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180" fontId="9" fillId="0" borderId="2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180" fontId="9" fillId="0" borderId="22" xfId="6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10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180" fontId="9" fillId="0" borderId="23" xfId="0" applyNumberFormat="1" applyFont="1" applyFill="1" applyBorder="1" applyAlignment="1">
      <alignment horizontal="center"/>
    </xf>
    <xf numFmtId="180" fontId="9" fillId="0" borderId="21" xfId="60" applyNumberFormat="1" applyFont="1" applyFill="1" applyBorder="1" applyAlignment="1">
      <alignment/>
    </xf>
    <xf numFmtId="169" fontId="4" fillId="0" borderId="24" xfId="62" applyNumberFormat="1" applyFont="1" applyFill="1" applyBorder="1" applyAlignment="1">
      <alignment horizontal="center" vertical="center"/>
    </xf>
    <xf numFmtId="180" fontId="9" fillId="0" borderId="25" xfId="0" applyNumberFormat="1" applyFont="1" applyFill="1" applyBorder="1" applyAlignment="1">
      <alignment horizontal="center"/>
    </xf>
    <xf numFmtId="180" fontId="9" fillId="0" borderId="26" xfId="60" applyNumberFormat="1" applyFont="1" applyFill="1" applyBorder="1" applyAlignment="1">
      <alignment/>
    </xf>
    <xf numFmtId="169" fontId="9" fillId="0" borderId="27" xfId="0" applyNumberFormat="1" applyFont="1" applyFill="1" applyBorder="1" applyAlignment="1">
      <alignment horizontal="center" vertical="center"/>
    </xf>
    <xf numFmtId="169" fontId="9" fillId="0" borderId="10" xfId="0" applyNumberFormat="1" applyFont="1" applyFill="1" applyBorder="1" applyAlignment="1">
      <alignment horizontal="center" vertical="center"/>
    </xf>
    <xf numFmtId="169" fontId="9" fillId="0" borderId="28" xfId="62" applyNumberFormat="1" applyFont="1" applyFill="1" applyBorder="1" applyAlignment="1">
      <alignment horizontal="center" vertical="center"/>
    </xf>
    <xf numFmtId="169" fontId="9" fillId="0" borderId="24" xfId="62" applyNumberFormat="1" applyFont="1" applyFill="1" applyBorder="1" applyAlignment="1">
      <alignment horizontal="center" vertical="center"/>
    </xf>
    <xf numFmtId="169" fontId="9" fillId="0" borderId="24" xfId="0" applyNumberFormat="1" applyFont="1" applyFill="1" applyBorder="1" applyAlignment="1">
      <alignment horizontal="center" vertical="center"/>
    </xf>
    <xf numFmtId="169" fontId="4" fillId="0" borderId="28" xfId="62" applyNumberFormat="1" applyFont="1" applyFill="1" applyBorder="1" applyAlignment="1">
      <alignment horizontal="center" vertical="center"/>
    </xf>
    <xf numFmtId="169" fontId="4" fillId="0" borderId="12" xfId="62" applyNumberFormat="1" applyFont="1" applyFill="1" applyBorder="1" applyAlignment="1">
      <alignment horizontal="center" vertical="center"/>
    </xf>
    <xf numFmtId="169" fontId="9" fillId="0" borderId="12" xfId="62" applyNumberFormat="1" applyFont="1" applyFill="1" applyBorder="1" applyAlignment="1">
      <alignment horizontal="center" vertical="center"/>
    </xf>
    <xf numFmtId="169" fontId="9" fillId="0" borderId="29" xfId="62" applyNumberFormat="1" applyFont="1" applyFill="1" applyBorder="1" applyAlignment="1">
      <alignment horizontal="center" vertical="center"/>
    </xf>
    <xf numFmtId="169" fontId="4" fillId="0" borderId="20" xfId="62" applyNumberFormat="1" applyFont="1" applyFill="1" applyBorder="1" applyAlignment="1">
      <alignment horizontal="center" vertical="center"/>
    </xf>
    <xf numFmtId="169" fontId="9" fillId="0" borderId="10" xfId="62" applyNumberFormat="1" applyFont="1" applyFill="1" applyBorder="1" applyAlignment="1">
      <alignment horizontal="center" vertical="center"/>
    </xf>
    <xf numFmtId="169" fontId="9" fillId="0" borderId="13" xfId="62" applyNumberFormat="1" applyFont="1" applyFill="1" applyBorder="1" applyAlignment="1">
      <alignment horizontal="center" vertical="center"/>
    </xf>
    <xf numFmtId="169" fontId="9" fillId="0" borderId="27" xfId="62" applyNumberFormat="1" applyFont="1" applyFill="1" applyBorder="1" applyAlignment="1">
      <alignment horizontal="center" vertical="center"/>
    </xf>
    <xf numFmtId="169" fontId="9" fillId="0" borderId="12" xfId="0" applyNumberFormat="1" applyFont="1" applyFill="1" applyBorder="1" applyAlignment="1">
      <alignment horizontal="center" vertical="center"/>
    </xf>
    <xf numFmtId="169" fontId="9" fillId="0" borderId="30" xfId="62" applyNumberFormat="1" applyFont="1" applyFill="1" applyBorder="1" applyAlignment="1">
      <alignment horizontal="center" vertical="center"/>
    </xf>
    <xf numFmtId="169" fontId="9" fillId="0" borderId="14" xfId="62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wrapText="1"/>
    </xf>
    <xf numFmtId="0" fontId="12" fillId="0" borderId="18" xfId="0" applyFont="1" applyFill="1" applyBorder="1" applyAlignment="1">
      <alignment/>
    </xf>
    <xf numFmtId="0" fontId="15" fillId="0" borderId="18" xfId="0" applyFont="1" applyFill="1" applyBorder="1" applyAlignment="1">
      <alignment wrapText="1"/>
    </xf>
    <xf numFmtId="0" fontId="12" fillId="0" borderId="18" xfId="0" applyFont="1" applyFill="1" applyBorder="1" applyAlignment="1">
      <alignment horizontal="left" wrapText="1"/>
    </xf>
    <xf numFmtId="0" fontId="15" fillId="0" borderId="31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wrapText="1"/>
    </xf>
    <xf numFmtId="0" fontId="12" fillId="0" borderId="32" xfId="0" applyFont="1" applyFill="1" applyBorder="1" applyAlignment="1">
      <alignment wrapText="1"/>
    </xf>
    <xf numFmtId="0" fontId="12" fillId="0" borderId="33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34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right" vertical="center"/>
    </xf>
    <xf numFmtId="180" fontId="51" fillId="0" borderId="0" xfId="0" applyNumberFormat="1" applyFont="1" applyFill="1" applyAlignment="1">
      <alignment/>
    </xf>
    <xf numFmtId="180" fontId="12" fillId="33" borderId="23" xfId="62" applyNumberFormat="1" applyFont="1" applyFill="1" applyBorder="1" applyAlignment="1">
      <alignment horizontal="left"/>
    </xf>
    <xf numFmtId="180" fontId="12" fillId="33" borderId="12" xfId="0" applyNumberFormat="1" applyFont="1" applyFill="1" applyBorder="1" applyAlignment="1">
      <alignment horizontal="center"/>
    </xf>
    <xf numFmtId="180" fontId="12" fillId="33" borderId="12" xfId="62" applyNumberFormat="1" applyFont="1" applyFill="1" applyBorder="1" applyAlignment="1">
      <alignment/>
    </xf>
    <xf numFmtId="180" fontId="12" fillId="33" borderId="12" xfId="62" applyNumberFormat="1" applyFont="1" applyFill="1" applyBorder="1" applyAlignment="1">
      <alignment horizontal="left"/>
    </xf>
    <xf numFmtId="169" fontId="4" fillId="0" borderId="35" xfId="62" applyNumberFormat="1" applyFont="1" applyFill="1" applyBorder="1" applyAlignment="1">
      <alignment horizontal="center" vertical="center"/>
    </xf>
    <xf numFmtId="169" fontId="9" fillId="0" borderId="11" xfId="62" applyNumberFormat="1" applyFont="1" applyFill="1" applyBorder="1" applyAlignment="1">
      <alignment horizontal="center" vertical="center"/>
    </xf>
    <xf numFmtId="169" fontId="4" fillId="0" borderId="11" xfId="62" applyNumberFormat="1" applyFont="1" applyFill="1" applyBorder="1" applyAlignment="1">
      <alignment horizontal="center" vertical="center"/>
    </xf>
    <xf numFmtId="180" fontId="12" fillId="33" borderId="12" xfId="62" applyNumberFormat="1" applyFont="1" applyFill="1" applyBorder="1" applyAlignment="1">
      <alignment horizontal="center"/>
    </xf>
    <xf numFmtId="180" fontId="9" fillId="0" borderId="36" xfId="0" applyNumberFormat="1" applyFont="1" applyFill="1" applyBorder="1" applyAlignment="1">
      <alignment horizontal="center"/>
    </xf>
    <xf numFmtId="180" fontId="4" fillId="0" borderId="23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left" wrapText="1"/>
    </xf>
    <xf numFmtId="0" fontId="12" fillId="0" borderId="33" xfId="0" applyFont="1" applyFill="1" applyBorder="1" applyAlignment="1">
      <alignment/>
    </xf>
    <xf numFmtId="0" fontId="15" fillId="0" borderId="33" xfId="0" applyFont="1" applyFill="1" applyBorder="1" applyAlignment="1">
      <alignment wrapText="1"/>
    </xf>
    <xf numFmtId="0" fontId="12" fillId="0" borderId="33" xfId="0" applyFont="1" applyFill="1" applyBorder="1" applyAlignment="1">
      <alignment horizontal="left" wrapText="1"/>
    </xf>
    <xf numFmtId="0" fontId="15" fillId="0" borderId="38" xfId="0" applyFont="1" applyFill="1" applyBorder="1" applyAlignment="1">
      <alignment wrapText="1"/>
    </xf>
    <xf numFmtId="0" fontId="5" fillId="0" borderId="39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wrapText="1"/>
    </xf>
    <xf numFmtId="0" fontId="12" fillId="0" borderId="4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5" fillId="0" borderId="39" xfId="0" applyFont="1" applyFill="1" applyBorder="1" applyAlignment="1">
      <alignment horizontal="left"/>
    </xf>
    <xf numFmtId="0" fontId="5" fillId="0" borderId="26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 horizontal="right"/>
    </xf>
    <xf numFmtId="0" fontId="9" fillId="0" borderId="41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12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80" fontId="9" fillId="0" borderId="11" xfId="60" applyNumberFormat="1" applyFont="1" applyFill="1" applyBorder="1" applyAlignment="1">
      <alignment horizontal="left"/>
    </xf>
    <xf numFmtId="180" fontId="4" fillId="0" borderId="12" xfId="0" applyNumberFormat="1" applyFont="1" applyFill="1" applyBorder="1" applyAlignment="1">
      <alignment horizontal="center" vertical="center"/>
    </xf>
    <xf numFmtId="180" fontId="9" fillId="0" borderId="12" xfId="6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 horizontal="center"/>
    </xf>
    <xf numFmtId="180" fontId="9" fillId="0" borderId="12" xfId="60" applyNumberFormat="1" applyFont="1" applyFill="1" applyBorder="1" applyAlignment="1">
      <alignment horizontal="left"/>
    </xf>
    <xf numFmtId="180" fontId="9" fillId="0" borderId="10" xfId="60" applyNumberFormat="1" applyFont="1" applyFill="1" applyBorder="1" applyAlignment="1">
      <alignment horizontal="center"/>
    </xf>
    <xf numFmtId="180" fontId="9" fillId="0" borderId="10" xfId="60" applyNumberFormat="1" applyFont="1" applyFill="1" applyBorder="1" applyAlignment="1">
      <alignment/>
    </xf>
    <xf numFmtId="0" fontId="12" fillId="0" borderId="24" xfId="0" applyFont="1" applyFill="1" applyBorder="1" applyAlignment="1">
      <alignment horizontal="center" vertical="center"/>
    </xf>
    <xf numFmtId="180" fontId="9" fillId="0" borderId="11" xfId="62" applyNumberFormat="1" applyFont="1" applyFill="1" applyBorder="1" applyAlignment="1">
      <alignment horizontal="left"/>
    </xf>
    <xf numFmtId="180" fontId="9" fillId="0" borderId="12" xfId="62" applyNumberFormat="1" applyFont="1" applyFill="1" applyBorder="1" applyAlignment="1">
      <alignment/>
    </xf>
    <xf numFmtId="180" fontId="9" fillId="0" borderId="12" xfId="62" applyNumberFormat="1" applyFont="1" applyFill="1" applyBorder="1" applyAlignment="1">
      <alignment horizontal="left"/>
    </xf>
    <xf numFmtId="180" fontId="9" fillId="0" borderId="10" xfId="62" applyNumberFormat="1" applyFont="1" applyFill="1" applyBorder="1" applyAlignment="1">
      <alignment horizontal="center"/>
    </xf>
    <xf numFmtId="180" fontId="9" fillId="0" borderId="10" xfId="62" applyNumberFormat="1" applyFont="1" applyFill="1" applyBorder="1" applyAlignment="1">
      <alignment/>
    </xf>
    <xf numFmtId="180" fontId="9" fillId="0" borderId="21" xfId="62" applyNumberFormat="1" applyFont="1" applyFill="1" applyBorder="1" applyAlignment="1">
      <alignment/>
    </xf>
    <xf numFmtId="180" fontId="9" fillId="0" borderId="22" xfId="62" applyNumberFormat="1" applyFont="1" applyFill="1" applyBorder="1" applyAlignment="1">
      <alignment/>
    </xf>
    <xf numFmtId="180" fontId="9" fillId="0" borderId="26" xfId="62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32"/>
  <sheetViews>
    <sheetView tabSelected="1" view="pageBreakPreview" zoomScale="88" zoomScaleNormal="90" zoomScaleSheetLayoutView="88" zoomScalePageLayoutView="0" workbookViewId="0" topLeftCell="A1">
      <pane xSplit="2" ySplit="19" topLeftCell="V7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:AG97"/>
    </sheetView>
  </sheetViews>
  <sheetFormatPr defaultColWidth="58.28125" defaultRowHeight="12.75"/>
  <cols>
    <col min="1" max="1" width="8.57421875" style="3" customWidth="1"/>
    <col min="2" max="2" width="72.28125" style="31" customWidth="1"/>
    <col min="3" max="3" width="16.57421875" style="3" customWidth="1"/>
    <col min="4" max="4" width="15.57421875" style="3" customWidth="1"/>
    <col min="5" max="5" width="15.140625" style="3" customWidth="1"/>
    <col min="6" max="6" width="14.8515625" style="3" customWidth="1"/>
    <col min="7" max="7" width="15.421875" style="3" customWidth="1"/>
    <col min="8" max="8" width="15.28125" style="3" customWidth="1"/>
    <col min="9" max="9" width="14.28125" style="3" customWidth="1"/>
    <col min="10" max="10" width="13.7109375" style="3" customWidth="1"/>
    <col min="11" max="11" width="16.7109375" style="3" customWidth="1"/>
    <col min="12" max="12" width="8.140625" style="3" customWidth="1"/>
    <col min="13" max="13" width="72.28125" style="3" customWidth="1"/>
    <col min="14" max="15" width="14.8515625" style="3" customWidth="1"/>
    <col min="16" max="16" width="14.7109375" style="3" customWidth="1"/>
    <col min="17" max="17" width="15.28125" style="3" customWidth="1"/>
    <col min="18" max="18" width="13.8515625" style="3" customWidth="1"/>
    <col min="19" max="19" width="15.00390625" style="3" customWidth="1"/>
    <col min="20" max="20" width="13.7109375" style="3" customWidth="1"/>
    <col min="21" max="21" width="13.8515625" style="3" customWidth="1"/>
    <col min="22" max="22" width="14.8515625" style="3" customWidth="1"/>
    <col min="23" max="23" width="9.421875" style="3" customWidth="1"/>
    <col min="24" max="24" width="72.28125" style="3" customWidth="1"/>
    <col min="25" max="25" width="14.00390625" style="3" customWidth="1"/>
    <col min="26" max="26" width="13.28125" style="3" bestFit="1" customWidth="1"/>
    <col min="27" max="27" width="14.421875" style="3" customWidth="1"/>
    <col min="28" max="28" width="13.57421875" style="3" customWidth="1"/>
    <col min="29" max="29" width="12.7109375" style="3" customWidth="1"/>
    <col min="30" max="30" width="13.28125" style="3" customWidth="1"/>
    <col min="31" max="31" width="14.8515625" style="3" bestFit="1" customWidth="1"/>
    <col min="32" max="32" width="13.57421875" style="3" customWidth="1"/>
    <col min="33" max="33" width="14.7109375" style="3" customWidth="1"/>
    <col min="34" max="16384" width="58.28125" style="3" customWidth="1"/>
  </cols>
  <sheetData>
    <row r="1" spans="1:11" ht="13.5" customHeight="1">
      <c r="A1" s="167" t="s">
        <v>66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3.5" customHeight="1">
      <c r="A2" s="167" t="s">
        <v>88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13.5" customHeight="1">
      <c r="A3" s="167" t="s">
        <v>67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3.5" customHeight="1">
      <c r="A4" s="167" t="s">
        <v>82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 ht="13.5" customHeight="1">
      <c r="A5" s="167" t="s">
        <v>71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11" ht="13.5" customHeight="1">
      <c r="A6" s="112"/>
      <c r="B6" s="112"/>
      <c r="C6" s="112"/>
      <c r="D6" s="112"/>
      <c r="E6" s="112"/>
      <c r="F6" s="112"/>
      <c r="G6" s="112"/>
      <c r="J6" s="113"/>
      <c r="K6" s="114" t="s">
        <v>87</v>
      </c>
    </row>
    <row r="7" spans="1:11" ht="13.5" customHeight="1">
      <c r="A7" s="112"/>
      <c r="B7" s="112"/>
      <c r="C7" s="112"/>
      <c r="D7" s="112"/>
      <c r="E7" s="112"/>
      <c r="F7" s="112"/>
      <c r="G7" s="112"/>
      <c r="J7" s="113"/>
      <c r="K7" s="114" t="s">
        <v>65</v>
      </c>
    </row>
    <row r="8" spans="1:11" ht="13.5" customHeight="1">
      <c r="A8" s="112"/>
      <c r="B8" s="112"/>
      <c r="C8" s="112"/>
      <c r="D8" s="112"/>
      <c r="E8" s="112"/>
      <c r="F8" s="112"/>
      <c r="G8" s="112"/>
      <c r="J8" s="113"/>
      <c r="K8" s="114" t="s">
        <v>89</v>
      </c>
    </row>
    <row r="9" spans="1:11" ht="13.5" customHeight="1">
      <c r="A9" s="112"/>
      <c r="B9" s="112"/>
      <c r="C9" s="112"/>
      <c r="D9" s="112"/>
      <c r="E9" s="112"/>
      <c r="F9" s="112"/>
      <c r="G9" s="112"/>
      <c r="J9" s="113"/>
      <c r="K9" s="114" t="s">
        <v>86</v>
      </c>
    </row>
    <row r="10" spans="1:11" ht="13.5" customHeight="1">
      <c r="A10" s="112"/>
      <c r="B10" s="112"/>
      <c r="C10" s="112"/>
      <c r="D10" s="112"/>
      <c r="E10" s="112"/>
      <c r="F10" s="112"/>
      <c r="G10" s="112"/>
      <c r="J10" s="113"/>
      <c r="K10" s="114" t="s">
        <v>82</v>
      </c>
    </row>
    <row r="11" spans="1:11" ht="13.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13.5" customHeight="1">
      <c r="A12" s="165" t="s">
        <v>63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</row>
    <row r="13" spans="1:33" ht="13.5" customHeight="1">
      <c r="A13" s="166" t="s">
        <v>65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AG13" s="51"/>
    </row>
    <row r="14" spans="1:11" ht="13.5" customHeight="1">
      <c r="A14" s="166" t="s">
        <v>82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</row>
    <row r="15" spans="1:32" ht="12.75" customHeight="1">
      <c r="A15" s="168" t="s">
        <v>50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N15" s="51"/>
      <c r="AB15" s="51"/>
      <c r="AF15" s="51"/>
    </row>
    <row r="16" spans="1:32" ht="12.75" customHeight="1">
      <c r="A16" s="168" t="s">
        <v>49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N16" s="88"/>
      <c r="O16" s="88"/>
      <c r="P16" s="88"/>
      <c r="Q16" s="88"/>
      <c r="R16" s="88"/>
      <c r="S16" s="88"/>
      <c r="T16" s="88"/>
      <c r="U16" s="88"/>
      <c r="V16" s="88"/>
      <c r="AD16" s="51"/>
      <c r="AF16" s="51"/>
    </row>
    <row r="17" spans="1:33" ht="12.75" customHeight="1" thickBot="1">
      <c r="A17" s="169" t="s">
        <v>83</v>
      </c>
      <c r="B17" s="169"/>
      <c r="C17" s="169"/>
      <c r="D17" s="169"/>
      <c r="E17" s="169"/>
      <c r="F17" s="169"/>
      <c r="G17" s="169"/>
      <c r="H17" s="169"/>
      <c r="I17" s="169"/>
      <c r="J17" s="169"/>
      <c r="K17" s="6" t="s">
        <v>0</v>
      </c>
      <c r="L17" s="1"/>
      <c r="M17" s="5"/>
      <c r="N17" s="4"/>
      <c r="O17" s="4"/>
      <c r="P17" s="4"/>
      <c r="Q17" s="4"/>
      <c r="R17" s="4"/>
      <c r="S17" s="4"/>
      <c r="T17" s="4"/>
      <c r="U17" s="4"/>
      <c r="V17" s="6"/>
      <c r="W17" s="1"/>
      <c r="X17" s="5"/>
      <c r="Y17" s="4"/>
      <c r="Z17" s="1"/>
      <c r="AA17" s="27"/>
      <c r="AB17" s="1"/>
      <c r="AC17" s="1"/>
      <c r="AD17" s="1"/>
      <c r="AE17" s="1"/>
      <c r="AF17" s="1"/>
      <c r="AG17" s="6" t="s">
        <v>0</v>
      </c>
    </row>
    <row r="18" spans="1:33" ht="18" customHeight="1" thickBot="1">
      <c r="A18" s="163" t="s">
        <v>2</v>
      </c>
      <c r="B18" s="158" t="s">
        <v>72</v>
      </c>
      <c r="C18" s="160" t="s">
        <v>84</v>
      </c>
      <c r="D18" s="161"/>
      <c r="E18" s="161"/>
      <c r="F18" s="161"/>
      <c r="G18" s="161"/>
      <c r="H18" s="161"/>
      <c r="I18" s="161"/>
      <c r="J18" s="161"/>
      <c r="K18" s="162"/>
      <c r="L18" s="163" t="s">
        <v>2</v>
      </c>
      <c r="M18" s="158" t="s">
        <v>72</v>
      </c>
      <c r="N18" s="160" t="s">
        <v>68</v>
      </c>
      <c r="O18" s="161"/>
      <c r="P18" s="161"/>
      <c r="Q18" s="161"/>
      <c r="R18" s="161"/>
      <c r="S18" s="161"/>
      <c r="T18" s="161"/>
      <c r="U18" s="161"/>
      <c r="V18" s="162"/>
      <c r="W18" s="163" t="s">
        <v>2</v>
      </c>
      <c r="X18" s="158" t="s">
        <v>72</v>
      </c>
      <c r="Y18" s="160" t="s">
        <v>69</v>
      </c>
      <c r="Z18" s="161"/>
      <c r="AA18" s="161"/>
      <c r="AB18" s="161"/>
      <c r="AC18" s="161"/>
      <c r="AD18" s="161"/>
      <c r="AE18" s="161"/>
      <c r="AF18" s="161"/>
      <c r="AG18" s="162"/>
    </row>
    <row r="19" spans="1:33" ht="15.75" thickBot="1">
      <c r="A19" s="164"/>
      <c r="B19" s="159"/>
      <c r="C19" s="42" t="s">
        <v>60</v>
      </c>
      <c r="D19" s="42" t="s">
        <v>62</v>
      </c>
      <c r="E19" s="42" t="s">
        <v>27</v>
      </c>
      <c r="F19" s="42" t="s">
        <v>28</v>
      </c>
      <c r="G19" s="42" t="s">
        <v>29</v>
      </c>
      <c r="H19" s="42" t="s">
        <v>30</v>
      </c>
      <c r="I19" s="42" t="s">
        <v>31</v>
      </c>
      <c r="J19" s="42" t="s">
        <v>32</v>
      </c>
      <c r="K19" s="42" t="s">
        <v>1</v>
      </c>
      <c r="L19" s="164"/>
      <c r="M19" s="159"/>
      <c r="N19" s="42" t="s">
        <v>60</v>
      </c>
      <c r="O19" s="42" t="s">
        <v>62</v>
      </c>
      <c r="P19" s="42" t="s">
        <v>27</v>
      </c>
      <c r="Q19" s="42" t="s">
        <v>28</v>
      </c>
      <c r="R19" s="42" t="s">
        <v>29</v>
      </c>
      <c r="S19" s="42" t="s">
        <v>30</v>
      </c>
      <c r="T19" s="42" t="s">
        <v>31</v>
      </c>
      <c r="U19" s="42" t="s">
        <v>32</v>
      </c>
      <c r="V19" s="42" t="s">
        <v>1</v>
      </c>
      <c r="W19" s="164"/>
      <c r="X19" s="159"/>
      <c r="Y19" s="32" t="s">
        <v>60</v>
      </c>
      <c r="Z19" s="32" t="s">
        <v>62</v>
      </c>
      <c r="AA19" s="32" t="s">
        <v>27</v>
      </c>
      <c r="AB19" s="32" t="s">
        <v>28</v>
      </c>
      <c r="AC19" s="32" t="s">
        <v>29</v>
      </c>
      <c r="AD19" s="32" t="s">
        <v>30</v>
      </c>
      <c r="AE19" s="32" t="s">
        <v>31</v>
      </c>
      <c r="AF19" s="32" t="s">
        <v>32</v>
      </c>
      <c r="AG19" s="33" t="s">
        <v>1</v>
      </c>
    </row>
    <row r="20" spans="1:33" ht="15.75" thickBot="1">
      <c r="A20" s="115">
        <v>1000000</v>
      </c>
      <c r="B20" s="129" t="s">
        <v>3</v>
      </c>
      <c r="C20" s="57">
        <f>SUM(C21+C29+C36+C38+C48+C53)</f>
        <v>899350949</v>
      </c>
      <c r="D20" s="57">
        <f aca="true" t="shared" si="0" ref="D20:J20">SUM(D21+D29+D36+D38+D48+D53)</f>
        <v>168836599</v>
      </c>
      <c r="E20" s="57">
        <f t="shared" si="0"/>
        <v>272308024</v>
      </c>
      <c r="F20" s="58">
        <f t="shared" si="0"/>
        <v>306240792</v>
      </c>
      <c r="G20" s="58">
        <f t="shared" si="0"/>
        <v>92044886</v>
      </c>
      <c r="H20" s="57">
        <f t="shared" si="0"/>
        <v>115484447</v>
      </c>
      <c r="I20" s="57">
        <f t="shared" si="0"/>
        <v>58349827</v>
      </c>
      <c r="J20" s="58">
        <f t="shared" si="0"/>
        <v>49402501</v>
      </c>
      <c r="K20" s="7">
        <f>SUM(K21+K29+K36+K38+K48+K53)</f>
        <v>1962018025</v>
      </c>
      <c r="L20" s="48">
        <v>1000000</v>
      </c>
      <c r="M20" s="73" t="s">
        <v>3</v>
      </c>
      <c r="N20" s="57">
        <f>SUM(N21+N29+N36+N38+N48+N53)</f>
        <v>877999218</v>
      </c>
      <c r="O20" s="57">
        <f aca="true" t="shared" si="1" ref="O20:U20">SUM(O21+O29+O36+O38+O48+O53)</f>
        <v>168836599</v>
      </c>
      <c r="P20" s="57">
        <f t="shared" si="1"/>
        <v>268258558</v>
      </c>
      <c r="Q20" s="58">
        <f t="shared" si="1"/>
        <v>300350660</v>
      </c>
      <c r="R20" s="58">
        <f t="shared" si="1"/>
        <v>91308619</v>
      </c>
      <c r="S20" s="57">
        <f t="shared" si="1"/>
        <v>115116314</v>
      </c>
      <c r="T20" s="57">
        <f t="shared" si="1"/>
        <v>58349827</v>
      </c>
      <c r="U20" s="58">
        <f t="shared" si="1"/>
        <v>44984902</v>
      </c>
      <c r="V20" s="7">
        <f>SUM(V21+V29+V36+V38+V48+V53)</f>
        <v>1925204697</v>
      </c>
      <c r="W20" s="48">
        <v>1000000</v>
      </c>
      <c r="X20" s="99" t="s">
        <v>3</v>
      </c>
      <c r="Y20" s="7">
        <f>SUM(N20-C20)</f>
        <v>-21351731</v>
      </c>
      <c r="Z20" s="41">
        <f aca="true" t="shared" si="2" ref="Z20:AG20">SUM(O20-D20)</f>
        <v>0</v>
      </c>
      <c r="AA20" s="7">
        <f t="shared" si="2"/>
        <v>-4049466</v>
      </c>
      <c r="AB20" s="7">
        <f t="shared" si="2"/>
        <v>-5890132</v>
      </c>
      <c r="AC20" s="7">
        <f t="shared" si="2"/>
        <v>-736267</v>
      </c>
      <c r="AD20" s="7">
        <f t="shared" si="2"/>
        <v>-368133</v>
      </c>
      <c r="AE20" s="7">
        <f t="shared" si="2"/>
        <v>0</v>
      </c>
      <c r="AF20" s="7">
        <f>SUM(U20-J20)</f>
        <v>-4417599</v>
      </c>
      <c r="AG20" s="7">
        <f t="shared" si="2"/>
        <v>-36813328</v>
      </c>
    </row>
    <row r="21" spans="1:33" ht="14.25">
      <c r="A21" s="116">
        <v>1010000</v>
      </c>
      <c r="B21" s="130" t="s">
        <v>4</v>
      </c>
      <c r="C21" s="89">
        <f>C22+C23+C25+C26+C27+5456086+962270</f>
        <v>579076583</v>
      </c>
      <c r="D21" s="89">
        <f>D22+D23+D25+D26+D27+107320+7560</f>
        <v>159931882</v>
      </c>
      <c r="E21" s="89">
        <f>E22+E23+E25+E26+E27+228906+3073974</f>
        <v>200701775</v>
      </c>
      <c r="F21" s="89">
        <f>F22+F23+F25+F26+F27+638658</f>
        <v>168942656</v>
      </c>
      <c r="G21" s="89">
        <f>G22+G23+G25+G26+G27+1494</f>
        <v>64424716</v>
      </c>
      <c r="H21" s="89">
        <f>H22+H23+H25+H26+H27+379645</f>
        <v>71852999</v>
      </c>
      <c r="I21" s="89">
        <f>I22+I23+I25+I26+I27+69581</f>
        <v>32449948</v>
      </c>
      <c r="J21" s="89">
        <f>J22+J23+J25+J26+J27</f>
        <v>23470079</v>
      </c>
      <c r="K21" s="142">
        <f>SUM(C21:J21)</f>
        <v>1300850638</v>
      </c>
      <c r="L21" s="8">
        <v>1010000</v>
      </c>
      <c r="M21" s="74" t="s">
        <v>4</v>
      </c>
      <c r="N21" s="89">
        <f>N22+N23+N25+N26+N27+5456086+962270</f>
        <v>579076583</v>
      </c>
      <c r="O21" s="89">
        <f>O22+O23+O25+O26+O27+107320+7560</f>
        <v>159931882</v>
      </c>
      <c r="P21" s="89">
        <f>P22+P23+P25+P26+P27+228906+3073974</f>
        <v>200701775</v>
      </c>
      <c r="Q21" s="89">
        <f>Q22+Q23+Q25+Q26+Q27+638658</f>
        <v>168942656</v>
      </c>
      <c r="R21" s="89">
        <f>R22+R23+R25+R26+R27+1494</f>
        <v>64424716</v>
      </c>
      <c r="S21" s="89">
        <f>S22+S23+S25+S26+S27+379645</f>
        <v>71852999</v>
      </c>
      <c r="T21" s="89">
        <f>T22+T23+T25+T26+T27+69581</f>
        <v>32449948</v>
      </c>
      <c r="U21" s="89">
        <f>U22+U23+U25+U26+U27</f>
        <v>23470079</v>
      </c>
      <c r="V21" s="150">
        <f>SUM(N21:U21)</f>
        <v>1300850638</v>
      </c>
      <c r="W21" s="8">
        <v>1010000</v>
      </c>
      <c r="X21" s="100" t="s">
        <v>4</v>
      </c>
      <c r="Y21" s="34">
        <f>SUM(N21-C21)</f>
        <v>0</v>
      </c>
      <c r="Z21" s="97">
        <f aca="true" t="shared" si="3" ref="Z21:AG22">SUM(O21-D21)</f>
        <v>0</v>
      </c>
      <c r="AA21" s="34">
        <f t="shared" si="3"/>
        <v>0</v>
      </c>
      <c r="AB21" s="34">
        <f t="shared" si="3"/>
        <v>0</v>
      </c>
      <c r="AC21" s="34">
        <f t="shared" si="3"/>
        <v>0</v>
      </c>
      <c r="AD21" s="34">
        <f t="shared" si="3"/>
        <v>0</v>
      </c>
      <c r="AE21" s="34">
        <f t="shared" si="3"/>
        <v>0</v>
      </c>
      <c r="AF21" s="34">
        <f t="shared" si="3"/>
        <v>0</v>
      </c>
      <c r="AG21" s="34">
        <f t="shared" si="3"/>
        <v>0</v>
      </c>
    </row>
    <row r="22" spans="1:33" ht="14.25">
      <c r="A22" s="117">
        <v>1010100</v>
      </c>
      <c r="B22" s="131" t="s">
        <v>5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4">
        <v>0</v>
      </c>
      <c r="K22" s="10">
        <f aca="true" t="shared" si="4" ref="K22:K28">SUM(C22+D22+E22+F22+G22+H22+I22+J22)</f>
        <v>0</v>
      </c>
      <c r="L22" s="9">
        <v>1010100</v>
      </c>
      <c r="M22" s="75" t="s">
        <v>5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4">
        <v>0</v>
      </c>
      <c r="V22" s="10">
        <f aca="true" t="shared" si="5" ref="V22:V28">SUM(N22+O22+P22+Q22+R22+S22+T22+U22)</f>
        <v>0</v>
      </c>
      <c r="W22" s="9">
        <v>1010100</v>
      </c>
      <c r="X22" s="83" t="s">
        <v>5</v>
      </c>
      <c r="Y22" s="11">
        <f>SUM(N22-C22)</f>
        <v>0</v>
      </c>
      <c r="Z22" s="52">
        <f t="shared" si="3"/>
        <v>0</v>
      </c>
      <c r="AA22" s="11">
        <f t="shared" si="3"/>
        <v>0</v>
      </c>
      <c r="AB22" s="11">
        <f t="shared" si="3"/>
        <v>0</v>
      </c>
      <c r="AC22" s="11">
        <f t="shared" si="3"/>
        <v>0</v>
      </c>
      <c r="AD22" s="11">
        <f t="shared" si="3"/>
        <v>0</v>
      </c>
      <c r="AE22" s="11">
        <f t="shared" si="3"/>
        <v>0</v>
      </c>
      <c r="AF22" s="11">
        <f t="shared" si="3"/>
        <v>0</v>
      </c>
      <c r="AG22" s="11">
        <f t="shared" si="3"/>
        <v>0</v>
      </c>
    </row>
    <row r="23" spans="1:33" s="36" customFormat="1" ht="14.25">
      <c r="A23" s="118">
        <v>1010200</v>
      </c>
      <c r="B23" s="132" t="s">
        <v>35</v>
      </c>
      <c r="C23" s="60">
        <v>385695317</v>
      </c>
      <c r="D23" s="60">
        <v>133518537</v>
      </c>
      <c r="E23" s="60">
        <v>122431901</v>
      </c>
      <c r="F23" s="60">
        <v>102180563</v>
      </c>
      <c r="G23" s="60">
        <v>42605310</v>
      </c>
      <c r="H23" s="60">
        <v>46914239</v>
      </c>
      <c r="I23" s="60">
        <v>19399118</v>
      </c>
      <c r="J23" s="64">
        <v>14660804</v>
      </c>
      <c r="K23" s="10">
        <f t="shared" si="4"/>
        <v>867405789</v>
      </c>
      <c r="L23" s="13">
        <v>1010200</v>
      </c>
      <c r="M23" s="76" t="s">
        <v>35</v>
      </c>
      <c r="N23" s="60">
        <v>385695317</v>
      </c>
      <c r="O23" s="60">
        <v>133518537</v>
      </c>
      <c r="P23" s="60">
        <v>122431901</v>
      </c>
      <c r="Q23" s="60">
        <v>102180563</v>
      </c>
      <c r="R23" s="60">
        <v>42605310</v>
      </c>
      <c r="S23" s="60">
        <v>46914239</v>
      </c>
      <c r="T23" s="60">
        <v>19399118</v>
      </c>
      <c r="U23" s="64">
        <v>14660804</v>
      </c>
      <c r="V23" s="10">
        <f t="shared" si="5"/>
        <v>867405789</v>
      </c>
      <c r="W23" s="13">
        <v>1010200</v>
      </c>
      <c r="X23" s="101" t="s">
        <v>35</v>
      </c>
      <c r="Y23" s="11">
        <f aca="true" t="shared" si="6" ref="Y23:Y77">SUM(N23-C23)</f>
        <v>0</v>
      </c>
      <c r="Z23" s="52">
        <f aca="true" t="shared" si="7" ref="Z23:Z77">SUM(O23-D23)</f>
        <v>0</v>
      </c>
      <c r="AA23" s="11">
        <f aca="true" t="shared" si="8" ref="AA23:AA77">SUM(P23-E23)</f>
        <v>0</v>
      </c>
      <c r="AB23" s="11">
        <f aca="true" t="shared" si="9" ref="AB23:AB77">SUM(Q23-F23)</f>
        <v>0</v>
      </c>
      <c r="AC23" s="11">
        <f aca="true" t="shared" si="10" ref="AC23:AC77">SUM(R23-G23)</f>
        <v>0</v>
      </c>
      <c r="AD23" s="11">
        <f aca="true" t="shared" si="11" ref="AD23:AD77">SUM(S23-H23)</f>
        <v>0</v>
      </c>
      <c r="AE23" s="11">
        <f aca="true" t="shared" si="12" ref="AE23:AE77">SUM(T23-I23)</f>
        <v>0</v>
      </c>
      <c r="AF23" s="11">
        <f aca="true" t="shared" si="13" ref="AF23:AF77">SUM(U23-J23)</f>
        <v>0</v>
      </c>
      <c r="AG23" s="11">
        <f aca="true" t="shared" si="14" ref="AG23:AG77">SUM(V23-K23)</f>
        <v>0</v>
      </c>
    </row>
    <row r="24" spans="1:33" ht="30">
      <c r="A24" s="119">
        <v>1010290</v>
      </c>
      <c r="B24" s="133" t="s">
        <v>41</v>
      </c>
      <c r="C24" s="54">
        <v>116930414</v>
      </c>
      <c r="D24" s="54">
        <v>28053636</v>
      </c>
      <c r="E24" s="54">
        <v>20358106</v>
      </c>
      <c r="F24" s="54">
        <v>13996303</v>
      </c>
      <c r="G24" s="54">
        <v>2629739</v>
      </c>
      <c r="H24" s="54">
        <v>5459150</v>
      </c>
      <c r="I24" s="54">
        <v>1953588</v>
      </c>
      <c r="J24" s="63">
        <v>1212325</v>
      </c>
      <c r="K24" s="143">
        <f t="shared" si="4"/>
        <v>190593261</v>
      </c>
      <c r="L24" s="12">
        <v>1010290</v>
      </c>
      <c r="M24" s="77" t="s">
        <v>41</v>
      </c>
      <c r="N24" s="54">
        <v>116930414</v>
      </c>
      <c r="O24" s="54">
        <v>28053636</v>
      </c>
      <c r="P24" s="54">
        <v>20358106</v>
      </c>
      <c r="Q24" s="54">
        <v>13996303</v>
      </c>
      <c r="R24" s="54">
        <v>2629739</v>
      </c>
      <c r="S24" s="54">
        <v>5459150</v>
      </c>
      <c r="T24" s="54">
        <v>1953588</v>
      </c>
      <c r="U24" s="63">
        <v>1212325</v>
      </c>
      <c r="V24" s="143">
        <f t="shared" si="5"/>
        <v>190593261</v>
      </c>
      <c r="W24" s="12">
        <v>1010290</v>
      </c>
      <c r="X24" s="102" t="s">
        <v>41</v>
      </c>
      <c r="Y24" s="39">
        <f t="shared" si="6"/>
        <v>0</v>
      </c>
      <c r="Z24" s="98">
        <f t="shared" si="7"/>
        <v>0</v>
      </c>
      <c r="AA24" s="39">
        <f t="shared" si="8"/>
        <v>0</v>
      </c>
      <c r="AB24" s="39">
        <f t="shared" si="9"/>
        <v>0</v>
      </c>
      <c r="AC24" s="39">
        <f t="shared" si="10"/>
        <v>0</v>
      </c>
      <c r="AD24" s="39">
        <f t="shared" si="11"/>
        <v>0</v>
      </c>
      <c r="AE24" s="39">
        <f t="shared" si="12"/>
        <v>0</v>
      </c>
      <c r="AF24" s="39">
        <f t="shared" si="13"/>
        <v>0</v>
      </c>
      <c r="AG24" s="39">
        <f t="shared" si="14"/>
        <v>0</v>
      </c>
    </row>
    <row r="25" spans="1:33" ht="14.25">
      <c r="A25" s="117">
        <v>1010400</v>
      </c>
      <c r="B25" s="131" t="s">
        <v>42</v>
      </c>
      <c r="C25" s="60">
        <v>3402773</v>
      </c>
      <c r="D25" s="60">
        <v>2</v>
      </c>
      <c r="E25" s="60">
        <v>1257861</v>
      </c>
      <c r="F25" s="60">
        <v>405604</v>
      </c>
      <c r="G25" s="60">
        <v>310996</v>
      </c>
      <c r="H25" s="60">
        <v>187007</v>
      </c>
      <c r="I25" s="60">
        <v>0</v>
      </c>
      <c r="J25" s="64">
        <v>130501</v>
      </c>
      <c r="K25" s="10">
        <f t="shared" si="4"/>
        <v>5694744</v>
      </c>
      <c r="L25" s="9">
        <v>1010400</v>
      </c>
      <c r="M25" s="75" t="s">
        <v>42</v>
      </c>
      <c r="N25" s="60">
        <v>3402773</v>
      </c>
      <c r="O25" s="60">
        <v>2</v>
      </c>
      <c r="P25" s="60">
        <v>1257861</v>
      </c>
      <c r="Q25" s="60">
        <v>405604</v>
      </c>
      <c r="R25" s="60">
        <v>310996</v>
      </c>
      <c r="S25" s="60">
        <v>187007</v>
      </c>
      <c r="T25" s="60">
        <v>0</v>
      </c>
      <c r="U25" s="64">
        <v>130501</v>
      </c>
      <c r="V25" s="10">
        <f t="shared" si="5"/>
        <v>5694744</v>
      </c>
      <c r="W25" s="9">
        <v>1010400</v>
      </c>
      <c r="X25" s="83" t="s">
        <v>42</v>
      </c>
      <c r="Y25" s="11">
        <f t="shared" si="6"/>
        <v>0</v>
      </c>
      <c r="Z25" s="52">
        <f t="shared" si="7"/>
        <v>0</v>
      </c>
      <c r="AA25" s="11">
        <f t="shared" si="8"/>
        <v>0</v>
      </c>
      <c r="AB25" s="11">
        <f t="shared" si="9"/>
        <v>0</v>
      </c>
      <c r="AC25" s="11">
        <f t="shared" si="10"/>
        <v>0</v>
      </c>
      <c r="AD25" s="11">
        <f t="shared" si="11"/>
        <v>0</v>
      </c>
      <c r="AE25" s="11">
        <f t="shared" si="12"/>
        <v>0</v>
      </c>
      <c r="AF25" s="11">
        <f t="shared" si="13"/>
        <v>0</v>
      </c>
      <c r="AG25" s="11">
        <f t="shared" si="14"/>
        <v>0</v>
      </c>
    </row>
    <row r="26" spans="1:33" ht="28.5">
      <c r="A26" s="117">
        <v>1010600</v>
      </c>
      <c r="B26" s="131" t="s">
        <v>58</v>
      </c>
      <c r="C26" s="60">
        <v>6373268</v>
      </c>
      <c r="D26" s="60">
        <v>114109</v>
      </c>
      <c r="E26" s="60">
        <v>3270312</v>
      </c>
      <c r="F26" s="60">
        <v>632200</v>
      </c>
      <c r="G26" s="60">
        <v>1479</v>
      </c>
      <c r="H26" s="60">
        <v>375806</v>
      </c>
      <c r="I26" s="60">
        <v>68877</v>
      </c>
      <c r="J26" s="64">
        <v>0</v>
      </c>
      <c r="K26" s="10">
        <f t="shared" si="4"/>
        <v>10836051</v>
      </c>
      <c r="L26" s="9">
        <v>1010600</v>
      </c>
      <c r="M26" s="75" t="s">
        <v>58</v>
      </c>
      <c r="N26" s="60">
        <v>6373268</v>
      </c>
      <c r="O26" s="60">
        <v>114109</v>
      </c>
      <c r="P26" s="60">
        <v>3270312</v>
      </c>
      <c r="Q26" s="60">
        <v>632200</v>
      </c>
      <c r="R26" s="60">
        <v>1479</v>
      </c>
      <c r="S26" s="60">
        <v>375806</v>
      </c>
      <c r="T26" s="60">
        <v>68877</v>
      </c>
      <c r="U26" s="64">
        <v>0</v>
      </c>
      <c r="V26" s="10">
        <f t="shared" si="5"/>
        <v>10836051</v>
      </c>
      <c r="W26" s="9">
        <v>1010600</v>
      </c>
      <c r="X26" s="83" t="s">
        <v>58</v>
      </c>
      <c r="Y26" s="11">
        <f t="shared" si="6"/>
        <v>0</v>
      </c>
      <c r="Z26" s="52">
        <f t="shared" si="7"/>
        <v>0</v>
      </c>
      <c r="AA26" s="11">
        <f t="shared" si="8"/>
        <v>0</v>
      </c>
      <c r="AB26" s="11">
        <f t="shared" si="9"/>
        <v>0</v>
      </c>
      <c r="AC26" s="11">
        <f t="shared" si="10"/>
        <v>0</v>
      </c>
      <c r="AD26" s="11">
        <f t="shared" si="11"/>
        <v>0</v>
      </c>
      <c r="AE26" s="11">
        <f t="shared" si="12"/>
        <v>0</v>
      </c>
      <c r="AF26" s="11">
        <f t="shared" si="13"/>
        <v>0</v>
      </c>
      <c r="AG26" s="11">
        <f t="shared" si="14"/>
        <v>0</v>
      </c>
    </row>
    <row r="27" spans="1:33" ht="14.25">
      <c r="A27" s="117">
        <v>1010700</v>
      </c>
      <c r="B27" s="131" t="s">
        <v>6</v>
      </c>
      <c r="C27" s="60">
        <v>177186869</v>
      </c>
      <c r="D27" s="60">
        <v>26184354</v>
      </c>
      <c r="E27" s="60">
        <v>70438821</v>
      </c>
      <c r="F27" s="60">
        <v>65085631</v>
      </c>
      <c r="G27" s="60">
        <v>21505437</v>
      </c>
      <c r="H27" s="60">
        <v>23996302</v>
      </c>
      <c r="I27" s="60">
        <v>12912372</v>
      </c>
      <c r="J27" s="64">
        <v>8678774</v>
      </c>
      <c r="K27" s="10">
        <f t="shared" si="4"/>
        <v>405988560</v>
      </c>
      <c r="L27" s="9">
        <v>1010700</v>
      </c>
      <c r="M27" s="75" t="s">
        <v>6</v>
      </c>
      <c r="N27" s="60">
        <v>177186869</v>
      </c>
      <c r="O27" s="60">
        <v>26184354</v>
      </c>
      <c r="P27" s="60">
        <v>70438821</v>
      </c>
      <c r="Q27" s="60">
        <v>65085631</v>
      </c>
      <c r="R27" s="60">
        <v>21505437</v>
      </c>
      <c r="S27" s="60">
        <v>23996302</v>
      </c>
      <c r="T27" s="60">
        <v>12912372</v>
      </c>
      <c r="U27" s="64">
        <v>8678774</v>
      </c>
      <c r="V27" s="10">
        <f t="shared" si="5"/>
        <v>405988560</v>
      </c>
      <c r="W27" s="9">
        <v>1010700</v>
      </c>
      <c r="X27" s="83" t="s">
        <v>6</v>
      </c>
      <c r="Y27" s="11">
        <f t="shared" si="6"/>
        <v>0</v>
      </c>
      <c r="Z27" s="52">
        <f t="shared" si="7"/>
        <v>0</v>
      </c>
      <c r="AA27" s="11">
        <f t="shared" si="8"/>
        <v>0</v>
      </c>
      <c r="AB27" s="11">
        <f t="shared" si="9"/>
        <v>0</v>
      </c>
      <c r="AC27" s="11">
        <f t="shared" si="10"/>
        <v>0</v>
      </c>
      <c r="AD27" s="11">
        <f t="shared" si="11"/>
        <v>0</v>
      </c>
      <c r="AE27" s="11">
        <f t="shared" si="12"/>
        <v>0</v>
      </c>
      <c r="AF27" s="11">
        <f t="shared" si="13"/>
        <v>0</v>
      </c>
      <c r="AG27" s="11">
        <f t="shared" si="14"/>
        <v>0</v>
      </c>
    </row>
    <row r="28" spans="1:33" ht="7.5" customHeight="1">
      <c r="A28" s="119"/>
      <c r="B28" s="131"/>
      <c r="C28" s="60"/>
      <c r="D28" s="60"/>
      <c r="E28" s="60"/>
      <c r="F28" s="60"/>
      <c r="G28" s="60"/>
      <c r="H28" s="60"/>
      <c r="I28" s="60"/>
      <c r="J28" s="64"/>
      <c r="K28" s="10">
        <f t="shared" si="4"/>
        <v>0</v>
      </c>
      <c r="L28" s="12"/>
      <c r="M28" s="75"/>
      <c r="N28" s="60"/>
      <c r="O28" s="60"/>
      <c r="P28" s="60"/>
      <c r="Q28" s="60"/>
      <c r="R28" s="60"/>
      <c r="S28" s="60"/>
      <c r="T28" s="60"/>
      <c r="U28" s="64"/>
      <c r="V28" s="10">
        <f t="shared" si="5"/>
        <v>0</v>
      </c>
      <c r="W28" s="12"/>
      <c r="X28" s="83"/>
      <c r="Y28" s="11"/>
      <c r="Z28" s="52"/>
      <c r="AA28" s="11"/>
      <c r="AB28" s="11"/>
      <c r="AC28" s="11"/>
      <c r="AD28" s="11"/>
      <c r="AE28" s="11"/>
      <c r="AF28" s="11"/>
      <c r="AG28" s="11"/>
    </row>
    <row r="29" spans="1:33" s="36" customFormat="1" ht="14.25">
      <c r="A29" s="118">
        <v>1020000</v>
      </c>
      <c r="B29" s="132" t="s">
        <v>46</v>
      </c>
      <c r="C29" s="60">
        <f aca="true" t="shared" si="15" ref="C29:J29">SUM(C30:C34)</f>
        <v>183356379</v>
      </c>
      <c r="D29" s="60">
        <f t="shared" si="15"/>
        <v>129132</v>
      </c>
      <c r="E29" s="60">
        <f t="shared" si="15"/>
        <v>29790707</v>
      </c>
      <c r="F29" s="60">
        <f t="shared" si="15"/>
        <v>60970559</v>
      </c>
      <c r="G29" s="60">
        <f t="shared" si="15"/>
        <v>4920390</v>
      </c>
      <c r="H29" s="60">
        <f t="shared" si="15"/>
        <v>1665438</v>
      </c>
      <c r="I29" s="60">
        <f t="shared" si="15"/>
        <v>58464</v>
      </c>
      <c r="J29" s="64">
        <f t="shared" si="15"/>
        <v>72718</v>
      </c>
      <c r="K29" s="10">
        <f>SUM(K30:K34)</f>
        <v>280963787</v>
      </c>
      <c r="L29" s="13">
        <v>1020000</v>
      </c>
      <c r="M29" s="76" t="s">
        <v>46</v>
      </c>
      <c r="N29" s="60">
        <f aca="true" t="shared" si="16" ref="N29:U29">SUM(N30:N34)</f>
        <v>183356379</v>
      </c>
      <c r="O29" s="60">
        <f t="shared" si="16"/>
        <v>129132</v>
      </c>
      <c r="P29" s="60">
        <f t="shared" si="16"/>
        <v>29790707</v>
      </c>
      <c r="Q29" s="60">
        <f t="shared" si="16"/>
        <v>60970559</v>
      </c>
      <c r="R29" s="60">
        <f t="shared" si="16"/>
        <v>4920390</v>
      </c>
      <c r="S29" s="60">
        <f t="shared" si="16"/>
        <v>1665438</v>
      </c>
      <c r="T29" s="60">
        <f t="shared" si="16"/>
        <v>58464</v>
      </c>
      <c r="U29" s="64">
        <f t="shared" si="16"/>
        <v>72718</v>
      </c>
      <c r="V29" s="10">
        <f>SUM(V30:V34)</f>
        <v>280963787</v>
      </c>
      <c r="W29" s="13">
        <v>1020000</v>
      </c>
      <c r="X29" s="101" t="s">
        <v>46</v>
      </c>
      <c r="Y29" s="11">
        <f t="shared" si="6"/>
        <v>0</v>
      </c>
      <c r="Z29" s="52">
        <f t="shared" si="7"/>
        <v>0</v>
      </c>
      <c r="AA29" s="11">
        <f t="shared" si="8"/>
        <v>0</v>
      </c>
      <c r="AB29" s="11">
        <f t="shared" si="9"/>
        <v>0</v>
      </c>
      <c r="AC29" s="11">
        <f t="shared" si="10"/>
        <v>0</v>
      </c>
      <c r="AD29" s="11">
        <f t="shared" si="11"/>
        <v>0</v>
      </c>
      <c r="AE29" s="11">
        <f t="shared" si="12"/>
        <v>0</v>
      </c>
      <c r="AF29" s="11">
        <f t="shared" si="13"/>
        <v>0</v>
      </c>
      <c r="AG29" s="11">
        <f t="shared" si="14"/>
        <v>0</v>
      </c>
    </row>
    <row r="30" spans="1:33" ht="14.25">
      <c r="A30" s="117">
        <v>1020100</v>
      </c>
      <c r="B30" s="131" t="s">
        <v>47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4">
        <v>0</v>
      </c>
      <c r="K30" s="10">
        <f aca="true" t="shared" si="17" ref="K30:K36">SUM(C30+D30+E30+F30+G30+H30+I30+J30)</f>
        <v>0</v>
      </c>
      <c r="L30" s="9">
        <v>1020100</v>
      </c>
      <c r="M30" s="75" t="s">
        <v>47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4">
        <v>0</v>
      </c>
      <c r="V30" s="10">
        <f aca="true" t="shared" si="18" ref="V30:V36">SUM(N30+O30+P30+Q30+R30+S30+T30+U30)</f>
        <v>0</v>
      </c>
      <c r="W30" s="9">
        <v>1020100</v>
      </c>
      <c r="X30" s="83" t="s">
        <v>47</v>
      </c>
      <c r="Y30" s="11">
        <f t="shared" si="6"/>
        <v>0</v>
      </c>
      <c r="Z30" s="52">
        <f t="shared" si="7"/>
        <v>0</v>
      </c>
      <c r="AA30" s="11">
        <f t="shared" si="8"/>
        <v>0</v>
      </c>
      <c r="AB30" s="11">
        <f t="shared" si="9"/>
        <v>0</v>
      </c>
      <c r="AC30" s="11">
        <f t="shared" si="10"/>
        <v>0</v>
      </c>
      <c r="AD30" s="11">
        <f t="shared" si="11"/>
        <v>0</v>
      </c>
      <c r="AE30" s="11">
        <f t="shared" si="12"/>
        <v>0</v>
      </c>
      <c r="AF30" s="11">
        <f t="shared" si="13"/>
        <v>0</v>
      </c>
      <c r="AG30" s="11">
        <f t="shared" si="14"/>
        <v>0</v>
      </c>
    </row>
    <row r="31" spans="1:33" ht="14.25">
      <c r="A31" s="117">
        <v>1020200</v>
      </c>
      <c r="B31" s="131" t="s">
        <v>37</v>
      </c>
      <c r="C31" s="60">
        <v>42289641</v>
      </c>
      <c r="D31" s="60">
        <v>0</v>
      </c>
      <c r="E31" s="60">
        <v>17890281</v>
      </c>
      <c r="F31" s="60">
        <v>216370</v>
      </c>
      <c r="G31" s="60">
        <v>2741894</v>
      </c>
      <c r="H31" s="60">
        <v>227385</v>
      </c>
      <c r="I31" s="60">
        <v>0</v>
      </c>
      <c r="J31" s="64">
        <v>57741</v>
      </c>
      <c r="K31" s="10">
        <f t="shared" si="17"/>
        <v>63423312</v>
      </c>
      <c r="L31" s="9">
        <v>1020200</v>
      </c>
      <c r="M31" s="75" t="s">
        <v>37</v>
      </c>
      <c r="N31" s="60">
        <v>42289641</v>
      </c>
      <c r="O31" s="60">
        <v>0</v>
      </c>
      <c r="P31" s="60">
        <v>17890281</v>
      </c>
      <c r="Q31" s="60">
        <v>216370</v>
      </c>
      <c r="R31" s="60">
        <v>2741894</v>
      </c>
      <c r="S31" s="60">
        <v>227385</v>
      </c>
      <c r="T31" s="60">
        <v>0</v>
      </c>
      <c r="U31" s="64">
        <v>57741</v>
      </c>
      <c r="V31" s="10">
        <f t="shared" si="18"/>
        <v>63423312</v>
      </c>
      <c r="W31" s="9">
        <v>1020200</v>
      </c>
      <c r="X31" s="83" t="s">
        <v>37</v>
      </c>
      <c r="Y31" s="11">
        <f t="shared" si="6"/>
        <v>0</v>
      </c>
      <c r="Z31" s="52">
        <f t="shared" si="7"/>
        <v>0</v>
      </c>
      <c r="AA31" s="11">
        <f t="shared" si="8"/>
        <v>0</v>
      </c>
      <c r="AB31" s="11">
        <f t="shared" si="9"/>
        <v>0</v>
      </c>
      <c r="AC31" s="11">
        <f t="shared" si="10"/>
        <v>0</v>
      </c>
      <c r="AD31" s="11">
        <f t="shared" si="11"/>
        <v>0</v>
      </c>
      <c r="AE31" s="11">
        <f t="shared" si="12"/>
        <v>0</v>
      </c>
      <c r="AF31" s="11">
        <f t="shared" si="13"/>
        <v>0</v>
      </c>
      <c r="AG31" s="11">
        <f t="shared" si="14"/>
        <v>0</v>
      </c>
    </row>
    <row r="32" spans="1:33" s="36" customFormat="1" ht="14.25">
      <c r="A32" s="118">
        <v>1020300</v>
      </c>
      <c r="B32" s="132" t="s">
        <v>64</v>
      </c>
      <c r="C32" s="60">
        <v>137041786</v>
      </c>
      <c r="D32" s="60">
        <v>0</v>
      </c>
      <c r="E32" s="60">
        <v>11648096</v>
      </c>
      <c r="F32" s="60">
        <v>60545704</v>
      </c>
      <c r="G32" s="60">
        <v>2046663</v>
      </c>
      <c r="H32" s="60">
        <v>0</v>
      </c>
      <c r="I32" s="60">
        <v>0</v>
      </c>
      <c r="J32" s="64">
        <v>0</v>
      </c>
      <c r="K32" s="10">
        <f t="shared" si="17"/>
        <v>211282249</v>
      </c>
      <c r="L32" s="13">
        <v>1020300</v>
      </c>
      <c r="M32" s="76" t="s">
        <v>64</v>
      </c>
      <c r="N32" s="60">
        <v>137041786</v>
      </c>
      <c r="O32" s="60">
        <v>0</v>
      </c>
      <c r="P32" s="60">
        <v>11648096</v>
      </c>
      <c r="Q32" s="60">
        <v>60545704</v>
      </c>
      <c r="R32" s="60">
        <v>2046663</v>
      </c>
      <c r="S32" s="60">
        <v>0</v>
      </c>
      <c r="T32" s="60">
        <v>0</v>
      </c>
      <c r="U32" s="64">
        <v>0</v>
      </c>
      <c r="V32" s="10">
        <f t="shared" si="18"/>
        <v>211282249</v>
      </c>
      <c r="W32" s="13">
        <v>1020300</v>
      </c>
      <c r="X32" s="101" t="s">
        <v>64</v>
      </c>
      <c r="Y32" s="11">
        <f t="shared" si="6"/>
        <v>0</v>
      </c>
      <c r="Z32" s="52">
        <f t="shared" si="7"/>
        <v>0</v>
      </c>
      <c r="AA32" s="11">
        <f t="shared" si="8"/>
        <v>0</v>
      </c>
      <c r="AB32" s="11">
        <f t="shared" si="9"/>
        <v>0</v>
      </c>
      <c r="AC32" s="11">
        <f t="shared" si="10"/>
        <v>0</v>
      </c>
      <c r="AD32" s="11">
        <f t="shared" si="11"/>
        <v>0</v>
      </c>
      <c r="AE32" s="11">
        <f t="shared" si="12"/>
        <v>0</v>
      </c>
      <c r="AF32" s="11">
        <f t="shared" si="13"/>
        <v>0</v>
      </c>
      <c r="AG32" s="11">
        <f t="shared" si="14"/>
        <v>0</v>
      </c>
    </row>
    <row r="33" spans="1:33" ht="14.25">
      <c r="A33" s="117">
        <v>1020400</v>
      </c>
      <c r="B33" s="134" t="s">
        <v>61</v>
      </c>
      <c r="C33" s="60">
        <v>2184211</v>
      </c>
      <c r="D33" s="60">
        <v>0</v>
      </c>
      <c r="E33" s="60">
        <v>0</v>
      </c>
      <c r="F33" s="60">
        <v>1605</v>
      </c>
      <c r="G33" s="60">
        <v>43197</v>
      </c>
      <c r="H33" s="60">
        <v>1332974</v>
      </c>
      <c r="I33" s="60">
        <v>0</v>
      </c>
      <c r="J33" s="64">
        <v>361</v>
      </c>
      <c r="K33" s="10">
        <f t="shared" si="17"/>
        <v>3562348</v>
      </c>
      <c r="L33" s="9">
        <v>1020400</v>
      </c>
      <c r="M33" s="78" t="s">
        <v>61</v>
      </c>
      <c r="N33" s="60">
        <v>2184211</v>
      </c>
      <c r="O33" s="60">
        <v>0</v>
      </c>
      <c r="P33" s="60">
        <v>0</v>
      </c>
      <c r="Q33" s="60">
        <v>1605</v>
      </c>
      <c r="R33" s="60">
        <v>43197</v>
      </c>
      <c r="S33" s="60">
        <v>1332974</v>
      </c>
      <c r="T33" s="60">
        <v>0</v>
      </c>
      <c r="U33" s="64">
        <v>361</v>
      </c>
      <c r="V33" s="10">
        <f t="shared" si="18"/>
        <v>3562348</v>
      </c>
      <c r="W33" s="9">
        <v>1020400</v>
      </c>
      <c r="X33" s="103" t="s">
        <v>61</v>
      </c>
      <c r="Y33" s="11">
        <f t="shared" si="6"/>
        <v>0</v>
      </c>
      <c r="Z33" s="52">
        <f t="shared" si="7"/>
        <v>0</v>
      </c>
      <c r="AA33" s="11">
        <f t="shared" si="8"/>
        <v>0</v>
      </c>
      <c r="AB33" s="11">
        <f t="shared" si="9"/>
        <v>0</v>
      </c>
      <c r="AC33" s="11">
        <f t="shared" si="10"/>
        <v>0</v>
      </c>
      <c r="AD33" s="11">
        <f t="shared" si="11"/>
        <v>0</v>
      </c>
      <c r="AE33" s="11">
        <f t="shared" si="12"/>
        <v>0</v>
      </c>
      <c r="AF33" s="11">
        <f t="shared" si="13"/>
        <v>0</v>
      </c>
      <c r="AG33" s="11">
        <f t="shared" si="14"/>
        <v>0</v>
      </c>
    </row>
    <row r="34" spans="1:33" ht="14.25">
      <c r="A34" s="117">
        <v>1020500</v>
      </c>
      <c r="B34" s="131" t="s">
        <v>7</v>
      </c>
      <c r="C34" s="60">
        <v>1840741</v>
      </c>
      <c r="D34" s="60">
        <v>129132</v>
      </c>
      <c r="E34" s="60">
        <v>252330</v>
      </c>
      <c r="F34" s="60">
        <v>206880</v>
      </c>
      <c r="G34" s="60">
        <v>88636</v>
      </c>
      <c r="H34" s="60">
        <v>105079</v>
      </c>
      <c r="I34" s="60">
        <v>58464</v>
      </c>
      <c r="J34" s="64">
        <v>14616</v>
      </c>
      <c r="K34" s="10">
        <f t="shared" si="17"/>
        <v>2695878</v>
      </c>
      <c r="L34" s="9">
        <v>1020500</v>
      </c>
      <c r="M34" s="75" t="s">
        <v>7</v>
      </c>
      <c r="N34" s="60">
        <v>1840741</v>
      </c>
      <c r="O34" s="60">
        <v>129132</v>
      </c>
      <c r="P34" s="60">
        <v>252330</v>
      </c>
      <c r="Q34" s="60">
        <v>206880</v>
      </c>
      <c r="R34" s="60">
        <v>88636</v>
      </c>
      <c r="S34" s="60">
        <v>105079</v>
      </c>
      <c r="T34" s="60">
        <v>58464</v>
      </c>
      <c r="U34" s="64">
        <v>14616</v>
      </c>
      <c r="V34" s="10">
        <f t="shared" si="18"/>
        <v>2695878</v>
      </c>
      <c r="W34" s="9">
        <v>1020500</v>
      </c>
      <c r="X34" s="83" t="s">
        <v>7</v>
      </c>
      <c r="Y34" s="11">
        <f t="shared" si="6"/>
        <v>0</v>
      </c>
      <c r="Z34" s="52">
        <f t="shared" si="7"/>
        <v>0</v>
      </c>
      <c r="AA34" s="11">
        <f t="shared" si="8"/>
        <v>0</v>
      </c>
      <c r="AB34" s="11">
        <f t="shared" si="9"/>
        <v>0</v>
      </c>
      <c r="AC34" s="11">
        <f t="shared" si="10"/>
        <v>0</v>
      </c>
      <c r="AD34" s="11">
        <f t="shared" si="11"/>
        <v>0</v>
      </c>
      <c r="AE34" s="11">
        <f t="shared" si="12"/>
        <v>0</v>
      </c>
      <c r="AF34" s="11">
        <f t="shared" si="13"/>
        <v>0</v>
      </c>
      <c r="AG34" s="11">
        <f t="shared" si="14"/>
        <v>0</v>
      </c>
    </row>
    <row r="35" spans="1:33" ht="7.5" customHeight="1">
      <c r="A35" s="117"/>
      <c r="B35" s="131"/>
      <c r="C35" s="60"/>
      <c r="D35" s="60"/>
      <c r="E35" s="60"/>
      <c r="F35" s="60"/>
      <c r="G35" s="60"/>
      <c r="H35" s="60"/>
      <c r="I35" s="60"/>
      <c r="J35" s="64"/>
      <c r="K35" s="10">
        <f t="shared" si="17"/>
        <v>0</v>
      </c>
      <c r="L35" s="9"/>
      <c r="M35" s="75"/>
      <c r="N35" s="60"/>
      <c r="O35" s="60"/>
      <c r="P35" s="60"/>
      <c r="Q35" s="60"/>
      <c r="R35" s="60"/>
      <c r="S35" s="60"/>
      <c r="T35" s="60"/>
      <c r="U35" s="64"/>
      <c r="V35" s="10">
        <f t="shared" si="18"/>
        <v>0</v>
      </c>
      <c r="W35" s="9"/>
      <c r="X35" s="83"/>
      <c r="Y35" s="11"/>
      <c r="Z35" s="52"/>
      <c r="AA35" s="11"/>
      <c r="AB35" s="11"/>
      <c r="AC35" s="11"/>
      <c r="AD35" s="11"/>
      <c r="AE35" s="11"/>
      <c r="AF35" s="11"/>
      <c r="AG35" s="11"/>
    </row>
    <row r="36" spans="1:33" ht="14.25">
      <c r="A36" s="117">
        <v>1040000</v>
      </c>
      <c r="B36" s="131" t="s">
        <v>8</v>
      </c>
      <c r="C36" s="60">
        <v>4227687</v>
      </c>
      <c r="D36" s="60">
        <v>273533</v>
      </c>
      <c r="E36" s="60">
        <v>3702207</v>
      </c>
      <c r="F36" s="60">
        <v>2450068</v>
      </c>
      <c r="G36" s="60">
        <v>2077263</v>
      </c>
      <c r="H36" s="60">
        <v>2818836</v>
      </c>
      <c r="I36" s="60">
        <v>1496870</v>
      </c>
      <c r="J36" s="64">
        <v>899103</v>
      </c>
      <c r="K36" s="10">
        <f t="shared" si="17"/>
        <v>17945567</v>
      </c>
      <c r="L36" s="9">
        <v>1040000</v>
      </c>
      <c r="M36" s="75" t="s">
        <v>8</v>
      </c>
      <c r="N36" s="60">
        <v>4227687</v>
      </c>
      <c r="O36" s="60">
        <v>273533</v>
      </c>
      <c r="P36" s="60">
        <v>3702207</v>
      </c>
      <c r="Q36" s="60">
        <v>2450068</v>
      </c>
      <c r="R36" s="60">
        <v>2077263</v>
      </c>
      <c r="S36" s="60">
        <v>2818836</v>
      </c>
      <c r="T36" s="60">
        <v>1496870</v>
      </c>
      <c r="U36" s="64">
        <v>899103</v>
      </c>
      <c r="V36" s="10">
        <f t="shared" si="18"/>
        <v>17945567</v>
      </c>
      <c r="W36" s="9">
        <v>1040000</v>
      </c>
      <c r="X36" s="83" t="s">
        <v>8</v>
      </c>
      <c r="Y36" s="11">
        <f aca="true" t="shared" si="19" ref="Y36:AG36">SUM(N36-C36)</f>
        <v>0</v>
      </c>
      <c r="Z36" s="52">
        <f t="shared" si="19"/>
        <v>0</v>
      </c>
      <c r="AA36" s="11">
        <f t="shared" si="19"/>
        <v>0</v>
      </c>
      <c r="AB36" s="11">
        <f t="shared" si="19"/>
        <v>0</v>
      </c>
      <c r="AC36" s="11">
        <f t="shared" si="19"/>
        <v>0</v>
      </c>
      <c r="AD36" s="11">
        <f t="shared" si="19"/>
        <v>0</v>
      </c>
      <c r="AE36" s="11">
        <f t="shared" si="19"/>
        <v>0</v>
      </c>
      <c r="AF36" s="11">
        <f t="shared" si="19"/>
        <v>0</v>
      </c>
      <c r="AG36" s="11">
        <f t="shared" si="19"/>
        <v>0</v>
      </c>
    </row>
    <row r="37" spans="1:33" ht="7.5" customHeight="1">
      <c r="A37" s="119"/>
      <c r="B37" s="133"/>
      <c r="C37" s="60"/>
      <c r="D37" s="60"/>
      <c r="E37" s="60"/>
      <c r="F37" s="60"/>
      <c r="G37" s="60"/>
      <c r="H37" s="60"/>
      <c r="I37" s="60"/>
      <c r="J37" s="64"/>
      <c r="K37" s="10"/>
      <c r="L37" s="12"/>
      <c r="M37" s="77"/>
      <c r="N37" s="60"/>
      <c r="O37" s="60"/>
      <c r="P37" s="60"/>
      <c r="Q37" s="60"/>
      <c r="R37" s="60"/>
      <c r="S37" s="60"/>
      <c r="T37" s="60"/>
      <c r="U37" s="64"/>
      <c r="V37" s="10"/>
      <c r="W37" s="12"/>
      <c r="X37" s="102"/>
      <c r="Y37" s="11"/>
      <c r="Z37" s="52"/>
      <c r="AA37" s="11"/>
      <c r="AB37" s="11"/>
      <c r="AC37" s="11"/>
      <c r="AD37" s="11"/>
      <c r="AE37" s="11"/>
      <c r="AF37" s="11"/>
      <c r="AG37" s="11"/>
    </row>
    <row r="38" spans="1:33" ht="14.25">
      <c r="A38" s="117">
        <v>1050000</v>
      </c>
      <c r="B38" s="131" t="s">
        <v>9</v>
      </c>
      <c r="C38" s="60">
        <v>19896906</v>
      </c>
      <c r="D38" s="60">
        <v>2522758</v>
      </c>
      <c r="E38" s="60">
        <v>10549668</v>
      </c>
      <c r="F38" s="60">
        <v>34573042</v>
      </c>
      <c r="G38" s="60">
        <v>10723695</v>
      </c>
      <c r="H38" s="60">
        <v>27815080</v>
      </c>
      <c r="I38" s="60">
        <v>20134523</v>
      </c>
      <c r="J38" s="64">
        <v>6742163</v>
      </c>
      <c r="K38" s="10">
        <f>SUM(C38+D38+E38+F38+G38+H38+I38+J38)</f>
        <v>132957835</v>
      </c>
      <c r="L38" s="9">
        <v>1050000</v>
      </c>
      <c r="M38" s="75" t="s">
        <v>9</v>
      </c>
      <c r="N38" s="60">
        <v>19896906</v>
      </c>
      <c r="O38" s="60">
        <v>2522758</v>
      </c>
      <c r="P38" s="60">
        <v>10549668</v>
      </c>
      <c r="Q38" s="60">
        <v>34573042</v>
      </c>
      <c r="R38" s="60">
        <v>10723695</v>
      </c>
      <c r="S38" s="60">
        <v>27815080</v>
      </c>
      <c r="T38" s="60">
        <v>20134523</v>
      </c>
      <c r="U38" s="64">
        <v>6742163</v>
      </c>
      <c r="V38" s="10">
        <f>SUM(N38+O38+P38+Q38+R38+S38+T38+U38)</f>
        <v>132957835</v>
      </c>
      <c r="W38" s="9">
        <v>1050000</v>
      </c>
      <c r="X38" s="83" t="s">
        <v>9</v>
      </c>
      <c r="Y38" s="11">
        <f t="shared" si="6"/>
        <v>0</v>
      </c>
      <c r="Z38" s="52">
        <f t="shared" si="7"/>
        <v>0</v>
      </c>
      <c r="AA38" s="11">
        <f t="shared" si="8"/>
        <v>0</v>
      </c>
      <c r="AB38" s="11">
        <f t="shared" si="9"/>
        <v>0</v>
      </c>
      <c r="AC38" s="11">
        <f t="shared" si="10"/>
        <v>0</v>
      </c>
      <c r="AD38" s="11">
        <f t="shared" si="11"/>
        <v>0</v>
      </c>
      <c r="AE38" s="11">
        <f t="shared" si="12"/>
        <v>0</v>
      </c>
      <c r="AF38" s="11">
        <f t="shared" si="13"/>
        <v>0</v>
      </c>
      <c r="AG38" s="11">
        <f t="shared" si="14"/>
        <v>0</v>
      </c>
    </row>
    <row r="39" spans="1:33" ht="14.25">
      <c r="A39" s="117">
        <v>1050100</v>
      </c>
      <c r="B39" s="131" t="s">
        <v>10</v>
      </c>
      <c r="C39" s="60">
        <f>SUM(C40:C42)</f>
        <v>11570636</v>
      </c>
      <c r="D39" s="61">
        <f>SUM(D40:D42)</f>
        <v>97299</v>
      </c>
      <c r="E39" s="61">
        <f>SUM(E40:E42)</f>
        <v>8557919</v>
      </c>
      <c r="F39" s="61">
        <f aca="true" t="shared" si="20" ref="F39:K39">SUM(F40:F42)</f>
        <v>18036925</v>
      </c>
      <c r="G39" s="61">
        <f t="shared" si="20"/>
        <v>10251661</v>
      </c>
      <c r="H39" s="61">
        <f t="shared" si="20"/>
        <v>23761641</v>
      </c>
      <c r="I39" s="61">
        <f t="shared" si="20"/>
        <v>12478047</v>
      </c>
      <c r="J39" s="70">
        <f t="shared" si="20"/>
        <v>5067349</v>
      </c>
      <c r="K39" s="144">
        <f t="shared" si="20"/>
        <v>89821477</v>
      </c>
      <c r="L39" s="9">
        <v>1050100</v>
      </c>
      <c r="M39" s="75" t="s">
        <v>10</v>
      </c>
      <c r="N39" s="60">
        <f>SUM(N40:N42)</f>
        <v>11570636</v>
      </c>
      <c r="O39" s="61">
        <f>SUM(O40:O42)</f>
        <v>97299</v>
      </c>
      <c r="P39" s="61">
        <f>SUM(P40:P42)</f>
        <v>8557919</v>
      </c>
      <c r="Q39" s="61">
        <f aca="true" t="shared" si="21" ref="Q39:V39">SUM(Q40:Q42)</f>
        <v>18036925</v>
      </c>
      <c r="R39" s="61">
        <f t="shared" si="21"/>
        <v>10251661</v>
      </c>
      <c r="S39" s="61">
        <f t="shared" si="21"/>
        <v>23761641</v>
      </c>
      <c r="T39" s="61">
        <f t="shared" si="21"/>
        <v>12478047</v>
      </c>
      <c r="U39" s="70">
        <f t="shared" si="21"/>
        <v>5067349</v>
      </c>
      <c r="V39" s="151">
        <f t="shared" si="21"/>
        <v>89821477</v>
      </c>
      <c r="W39" s="9">
        <v>1050100</v>
      </c>
      <c r="X39" s="83" t="s">
        <v>10</v>
      </c>
      <c r="Y39" s="11">
        <f t="shared" si="6"/>
        <v>0</v>
      </c>
      <c r="Z39" s="52">
        <f t="shared" si="7"/>
        <v>0</v>
      </c>
      <c r="AA39" s="11">
        <f t="shared" si="8"/>
        <v>0</v>
      </c>
      <c r="AB39" s="11">
        <f t="shared" si="9"/>
        <v>0</v>
      </c>
      <c r="AC39" s="11">
        <f t="shared" si="10"/>
        <v>0</v>
      </c>
      <c r="AD39" s="11">
        <f t="shared" si="11"/>
        <v>0</v>
      </c>
      <c r="AE39" s="11">
        <f t="shared" si="12"/>
        <v>0</v>
      </c>
      <c r="AF39" s="11">
        <f t="shared" si="13"/>
        <v>0</v>
      </c>
      <c r="AG39" s="11">
        <f t="shared" si="14"/>
        <v>0</v>
      </c>
    </row>
    <row r="40" spans="1:33" ht="15">
      <c r="A40" s="119">
        <v>1050101</v>
      </c>
      <c r="B40" s="133" t="s">
        <v>11</v>
      </c>
      <c r="C40" s="62">
        <v>592271</v>
      </c>
      <c r="D40" s="62">
        <v>0</v>
      </c>
      <c r="E40" s="62">
        <v>1024142</v>
      </c>
      <c r="F40" s="62">
        <v>8683835</v>
      </c>
      <c r="G40" s="62">
        <v>7585961</v>
      </c>
      <c r="H40" s="62">
        <v>14137375</v>
      </c>
      <c r="I40" s="62">
        <v>9607479</v>
      </c>
      <c r="J40" s="95">
        <v>3715453</v>
      </c>
      <c r="K40" s="145">
        <f aca="true" t="shared" si="22" ref="K40:K46">SUM(C40+D40+E40+F40+G40+H40+I40+J40)</f>
        <v>45346516</v>
      </c>
      <c r="L40" s="12">
        <v>1050101</v>
      </c>
      <c r="M40" s="77" t="s">
        <v>11</v>
      </c>
      <c r="N40" s="62">
        <v>592271</v>
      </c>
      <c r="O40" s="62">
        <v>0</v>
      </c>
      <c r="P40" s="62">
        <v>1024142</v>
      </c>
      <c r="Q40" s="62">
        <v>8683835</v>
      </c>
      <c r="R40" s="62">
        <v>7585961</v>
      </c>
      <c r="S40" s="62">
        <v>14137375</v>
      </c>
      <c r="T40" s="62">
        <v>9607479</v>
      </c>
      <c r="U40" s="95">
        <v>3715453</v>
      </c>
      <c r="V40" s="145">
        <f aca="true" t="shared" si="23" ref="V40:V46">SUM(N40+O40+P40+Q40+R40+S40+T40+U40)</f>
        <v>45346516</v>
      </c>
      <c r="W40" s="12">
        <v>1050101</v>
      </c>
      <c r="X40" s="102" t="s">
        <v>11</v>
      </c>
      <c r="Y40" s="39">
        <f t="shared" si="6"/>
        <v>0</v>
      </c>
      <c r="Z40" s="98">
        <f t="shared" si="7"/>
        <v>0</v>
      </c>
      <c r="AA40" s="39">
        <f t="shared" si="8"/>
        <v>0</v>
      </c>
      <c r="AB40" s="39">
        <f t="shared" si="9"/>
        <v>0</v>
      </c>
      <c r="AC40" s="39">
        <f t="shared" si="10"/>
        <v>0</v>
      </c>
      <c r="AD40" s="39">
        <f t="shared" si="11"/>
        <v>0</v>
      </c>
      <c r="AE40" s="39">
        <f t="shared" si="12"/>
        <v>0</v>
      </c>
      <c r="AF40" s="39">
        <f t="shared" si="13"/>
        <v>0</v>
      </c>
      <c r="AG40" s="39">
        <f t="shared" si="14"/>
        <v>0</v>
      </c>
    </row>
    <row r="41" spans="1:33" ht="15">
      <c r="A41" s="119">
        <v>1050102</v>
      </c>
      <c r="B41" s="133" t="s">
        <v>12</v>
      </c>
      <c r="C41" s="62">
        <v>10868780</v>
      </c>
      <c r="D41" s="62">
        <v>94757</v>
      </c>
      <c r="E41" s="62">
        <v>7386791</v>
      </c>
      <c r="F41" s="62">
        <v>8668007</v>
      </c>
      <c r="G41" s="62">
        <v>2422360</v>
      </c>
      <c r="H41" s="62">
        <v>8838773</v>
      </c>
      <c r="I41" s="62">
        <v>2417199</v>
      </c>
      <c r="J41" s="95">
        <v>1058692</v>
      </c>
      <c r="K41" s="145">
        <f t="shared" si="22"/>
        <v>41755359</v>
      </c>
      <c r="L41" s="12">
        <v>1050102</v>
      </c>
      <c r="M41" s="77" t="s">
        <v>12</v>
      </c>
      <c r="N41" s="62">
        <v>10868780</v>
      </c>
      <c r="O41" s="62">
        <v>94757</v>
      </c>
      <c r="P41" s="62">
        <v>7386791</v>
      </c>
      <c r="Q41" s="62">
        <v>8668007</v>
      </c>
      <c r="R41" s="62">
        <v>2422360</v>
      </c>
      <c r="S41" s="62">
        <v>8838773</v>
      </c>
      <c r="T41" s="62">
        <v>2417199</v>
      </c>
      <c r="U41" s="95">
        <v>1058692</v>
      </c>
      <c r="V41" s="145">
        <f t="shared" si="23"/>
        <v>41755359</v>
      </c>
      <c r="W41" s="12">
        <v>1050102</v>
      </c>
      <c r="X41" s="102" t="s">
        <v>12</v>
      </c>
      <c r="Y41" s="39">
        <f t="shared" si="6"/>
        <v>0</v>
      </c>
      <c r="Z41" s="98">
        <f t="shared" si="7"/>
        <v>0</v>
      </c>
      <c r="AA41" s="39">
        <f t="shared" si="8"/>
        <v>0</v>
      </c>
      <c r="AB41" s="39">
        <f t="shared" si="9"/>
        <v>0</v>
      </c>
      <c r="AC41" s="39">
        <f t="shared" si="10"/>
        <v>0</v>
      </c>
      <c r="AD41" s="39">
        <f t="shared" si="11"/>
        <v>0</v>
      </c>
      <c r="AE41" s="39">
        <f t="shared" si="12"/>
        <v>0</v>
      </c>
      <c r="AF41" s="39">
        <f t="shared" si="13"/>
        <v>0</v>
      </c>
      <c r="AG41" s="39">
        <f t="shared" si="14"/>
        <v>0</v>
      </c>
    </row>
    <row r="42" spans="1:33" ht="15">
      <c r="A42" s="119">
        <v>1050103</v>
      </c>
      <c r="B42" s="133" t="s">
        <v>13</v>
      </c>
      <c r="C42" s="54">
        <v>109585</v>
      </c>
      <c r="D42" s="54">
        <v>2542</v>
      </c>
      <c r="E42" s="54">
        <v>146986</v>
      </c>
      <c r="F42" s="54">
        <v>685083</v>
      </c>
      <c r="G42" s="54">
        <v>243340</v>
      </c>
      <c r="H42" s="54">
        <v>785493</v>
      </c>
      <c r="I42" s="54">
        <v>453369</v>
      </c>
      <c r="J42" s="63">
        <v>293204</v>
      </c>
      <c r="K42" s="145">
        <f t="shared" si="22"/>
        <v>2719602</v>
      </c>
      <c r="L42" s="12">
        <v>1050103</v>
      </c>
      <c r="M42" s="77" t="s">
        <v>13</v>
      </c>
      <c r="N42" s="54">
        <v>109585</v>
      </c>
      <c r="O42" s="54">
        <v>2542</v>
      </c>
      <c r="P42" s="54">
        <v>146986</v>
      </c>
      <c r="Q42" s="54">
        <v>685083</v>
      </c>
      <c r="R42" s="54">
        <v>243340</v>
      </c>
      <c r="S42" s="54">
        <v>785493</v>
      </c>
      <c r="T42" s="54">
        <v>453369</v>
      </c>
      <c r="U42" s="63">
        <v>293204</v>
      </c>
      <c r="V42" s="145">
        <f t="shared" si="23"/>
        <v>2719602</v>
      </c>
      <c r="W42" s="12">
        <v>1050103</v>
      </c>
      <c r="X42" s="102" t="s">
        <v>13</v>
      </c>
      <c r="Y42" s="39">
        <f t="shared" si="6"/>
        <v>0</v>
      </c>
      <c r="Z42" s="98">
        <f t="shared" si="7"/>
        <v>0</v>
      </c>
      <c r="AA42" s="39">
        <f t="shared" si="8"/>
        <v>0</v>
      </c>
      <c r="AB42" s="39">
        <f t="shared" si="9"/>
        <v>0</v>
      </c>
      <c r="AC42" s="39">
        <f t="shared" si="10"/>
        <v>0</v>
      </c>
      <c r="AD42" s="39">
        <f t="shared" si="11"/>
        <v>0</v>
      </c>
      <c r="AE42" s="39">
        <f t="shared" si="12"/>
        <v>0</v>
      </c>
      <c r="AF42" s="39">
        <f t="shared" si="13"/>
        <v>0</v>
      </c>
      <c r="AG42" s="39">
        <f t="shared" si="14"/>
        <v>0</v>
      </c>
    </row>
    <row r="43" spans="1:33" ht="28.5">
      <c r="A43" s="117">
        <v>1050200</v>
      </c>
      <c r="B43" s="131" t="s">
        <v>39</v>
      </c>
      <c r="C43" s="60">
        <v>6688340</v>
      </c>
      <c r="D43" s="60">
        <v>2425237</v>
      </c>
      <c r="E43" s="60">
        <v>1541955</v>
      </c>
      <c r="F43" s="60">
        <v>790555</v>
      </c>
      <c r="G43" s="60">
        <v>175296</v>
      </c>
      <c r="H43" s="60">
        <v>319035</v>
      </c>
      <c r="I43" s="60">
        <v>328425</v>
      </c>
      <c r="J43" s="64">
        <v>291227</v>
      </c>
      <c r="K43" s="10">
        <f t="shared" si="22"/>
        <v>12560070</v>
      </c>
      <c r="L43" s="9">
        <v>1050200</v>
      </c>
      <c r="M43" s="75" t="s">
        <v>39</v>
      </c>
      <c r="N43" s="60">
        <v>6688340</v>
      </c>
      <c r="O43" s="60">
        <v>2425237</v>
      </c>
      <c r="P43" s="60">
        <v>1541955</v>
      </c>
      <c r="Q43" s="60">
        <v>790555</v>
      </c>
      <c r="R43" s="60">
        <v>175296</v>
      </c>
      <c r="S43" s="60">
        <v>319035</v>
      </c>
      <c r="T43" s="60">
        <v>328425</v>
      </c>
      <c r="U43" s="64">
        <v>291227</v>
      </c>
      <c r="V43" s="10">
        <f t="shared" si="23"/>
        <v>12560070</v>
      </c>
      <c r="W43" s="9">
        <v>1050200</v>
      </c>
      <c r="X43" s="83" t="s">
        <v>39</v>
      </c>
      <c r="Y43" s="11">
        <f t="shared" si="6"/>
        <v>0</v>
      </c>
      <c r="Z43" s="52">
        <f t="shared" si="7"/>
        <v>0</v>
      </c>
      <c r="AA43" s="11">
        <f t="shared" si="8"/>
        <v>0</v>
      </c>
      <c r="AB43" s="11">
        <f t="shared" si="9"/>
        <v>0</v>
      </c>
      <c r="AC43" s="11">
        <f t="shared" si="10"/>
        <v>0</v>
      </c>
      <c r="AD43" s="11">
        <f t="shared" si="11"/>
        <v>0</v>
      </c>
      <c r="AE43" s="11">
        <f t="shared" si="12"/>
        <v>0</v>
      </c>
      <c r="AF43" s="11">
        <f t="shared" si="13"/>
        <v>0</v>
      </c>
      <c r="AG43" s="11">
        <f t="shared" si="14"/>
        <v>0</v>
      </c>
    </row>
    <row r="44" spans="1:33" ht="24.75" customHeight="1">
      <c r="A44" s="118">
        <v>1050400</v>
      </c>
      <c r="B44" s="131" t="s">
        <v>70</v>
      </c>
      <c r="C44" s="60">
        <v>0</v>
      </c>
      <c r="D44" s="60">
        <v>0</v>
      </c>
      <c r="E44" s="60">
        <v>209987</v>
      </c>
      <c r="F44" s="60">
        <v>7366683</v>
      </c>
      <c r="G44" s="60">
        <v>96659</v>
      </c>
      <c r="H44" s="60">
        <v>637781</v>
      </c>
      <c r="I44" s="60">
        <v>2195325</v>
      </c>
      <c r="J44" s="64">
        <v>59199</v>
      </c>
      <c r="K44" s="10">
        <f t="shared" si="22"/>
        <v>10565634</v>
      </c>
      <c r="L44" s="13">
        <v>1050400</v>
      </c>
      <c r="M44" s="75" t="s">
        <v>70</v>
      </c>
      <c r="N44" s="60">
        <v>0</v>
      </c>
      <c r="O44" s="60">
        <v>0</v>
      </c>
      <c r="P44" s="60">
        <v>209987</v>
      </c>
      <c r="Q44" s="60">
        <v>7366683</v>
      </c>
      <c r="R44" s="60">
        <v>96659</v>
      </c>
      <c r="S44" s="60">
        <v>637781</v>
      </c>
      <c r="T44" s="60">
        <v>2195325</v>
      </c>
      <c r="U44" s="64">
        <v>59199</v>
      </c>
      <c r="V44" s="10">
        <f t="shared" si="23"/>
        <v>10565634</v>
      </c>
      <c r="W44" s="13">
        <v>1050400</v>
      </c>
      <c r="X44" s="83" t="s">
        <v>70</v>
      </c>
      <c r="Y44" s="11">
        <f t="shared" si="6"/>
        <v>0</v>
      </c>
      <c r="Z44" s="52">
        <f t="shared" si="7"/>
        <v>0</v>
      </c>
      <c r="AA44" s="11">
        <f t="shared" si="8"/>
        <v>0</v>
      </c>
      <c r="AB44" s="11">
        <f t="shared" si="9"/>
        <v>0</v>
      </c>
      <c r="AC44" s="11">
        <f t="shared" si="10"/>
        <v>0</v>
      </c>
      <c r="AD44" s="11">
        <f t="shared" si="11"/>
        <v>0</v>
      </c>
      <c r="AE44" s="11">
        <f t="shared" si="12"/>
        <v>0</v>
      </c>
      <c r="AF44" s="11">
        <f t="shared" si="13"/>
        <v>0</v>
      </c>
      <c r="AG44" s="11">
        <f t="shared" si="14"/>
        <v>0</v>
      </c>
    </row>
    <row r="45" spans="1:33" ht="14.25">
      <c r="A45" s="117">
        <v>1051100</v>
      </c>
      <c r="B45" s="131" t="s">
        <v>38</v>
      </c>
      <c r="C45" s="60">
        <v>1044963</v>
      </c>
      <c r="D45" s="60">
        <v>0</v>
      </c>
      <c r="E45" s="60">
        <v>157465</v>
      </c>
      <c r="F45" s="60">
        <v>3656918</v>
      </c>
      <c r="G45" s="60">
        <v>165057</v>
      </c>
      <c r="H45" s="60">
        <v>2618480</v>
      </c>
      <c r="I45" s="60">
        <v>4023510</v>
      </c>
      <c r="J45" s="64">
        <v>1277362</v>
      </c>
      <c r="K45" s="10">
        <f t="shared" si="22"/>
        <v>12943755</v>
      </c>
      <c r="L45" s="9">
        <v>1051100</v>
      </c>
      <c r="M45" s="75" t="s">
        <v>38</v>
      </c>
      <c r="N45" s="60">
        <v>1044963</v>
      </c>
      <c r="O45" s="60">
        <v>0</v>
      </c>
      <c r="P45" s="60">
        <v>157465</v>
      </c>
      <c r="Q45" s="60">
        <v>3656918</v>
      </c>
      <c r="R45" s="60">
        <v>165057</v>
      </c>
      <c r="S45" s="60">
        <v>2618480</v>
      </c>
      <c r="T45" s="60">
        <v>4023510</v>
      </c>
      <c r="U45" s="64">
        <v>1277362</v>
      </c>
      <c r="V45" s="10">
        <f t="shared" si="23"/>
        <v>12943755</v>
      </c>
      <c r="W45" s="9">
        <v>1051100</v>
      </c>
      <c r="X45" s="83" t="s">
        <v>38</v>
      </c>
      <c r="Y45" s="11">
        <f t="shared" si="6"/>
        <v>0</v>
      </c>
      <c r="Z45" s="52">
        <f t="shared" si="7"/>
        <v>0</v>
      </c>
      <c r="AA45" s="11">
        <f t="shared" si="8"/>
        <v>0</v>
      </c>
      <c r="AB45" s="11">
        <f t="shared" si="9"/>
        <v>0</v>
      </c>
      <c r="AC45" s="11">
        <f t="shared" si="10"/>
        <v>0</v>
      </c>
      <c r="AD45" s="11">
        <f t="shared" si="11"/>
        <v>0</v>
      </c>
      <c r="AE45" s="11">
        <f t="shared" si="12"/>
        <v>0</v>
      </c>
      <c r="AF45" s="11">
        <f t="shared" si="13"/>
        <v>0</v>
      </c>
      <c r="AG45" s="11">
        <f t="shared" si="14"/>
        <v>0</v>
      </c>
    </row>
    <row r="46" spans="1:33" ht="14.25">
      <c r="A46" s="117">
        <v>1051200</v>
      </c>
      <c r="B46" s="131" t="s">
        <v>51</v>
      </c>
      <c r="C46" s="60">
        <v>0</v>
      </c>
      <c r="D46" s="60">
        <v>0</v>
      </c>
      <c r="E46" s="60">
        <v>70362</v>
      </c>
      <c r="F46" s="60">
        <v>4682656</v>
      </c>
      <c r="G46" s="60">
        <v>23187</v>
      </c>
      <c r="H46" s="60">
        <v>381695</v>
      </c>
      <c r="I46" s="60">
        <v>1047870</v>
      </c>
      <c r="J46" s="64">
        <v>37336</v>
      </c>
      <c r="K46" s="10">
        <f t="shared" si="22"/>
        <v>6243106</v>
      </c>
      <c r="L46" s="9">
        <v>1051200</v>
      </c>
      <c r="M46" s="75" t="s">
        <v>51</v>
      </c>
      <c r="N46" s="60">
        <v>0</v>
      </c>
      <c r="O46" s="60">
        <v>0</v>
      </c>
      <c r="P46" s="60">
        <v>70362</v>
      </c>
      <c r="Q46" s="60">
        <v>4682656</v>
      </c>
      <c r="R46" s="60">
        <v>23187</v>
      </c>
      <c r="S46" s="60">
        <v>381695</v>
      </c>
      <c r="T46" s="60">
        <v>1047870</v>
      </c>
      <c r="U46" s="64">
        <v>37336</v>
      </c>
      <c r="V46" s="10">
        <f t="shared" si="23"/>
        <v>6243106</v>
      </c>
      <c r="W46" s="9">
        <v>1051200</v>
      </c>
      <c r="X46" s="83" t="s">
        <v>51</v>
      </c>
      <c r="Y46" s="11">
        <f t="shared" si="6"/>
        <v>0</v>
      </c>
      <c r="Z46" s="52">
        <f t="shared" si="7"/>
        <v>0</v>
      </c>
      <c r="AA46" s="11">
        <f t="shared" si="8"/>
        <v>0</v>
      </c>
      <c r="AB46" s="11">
        <f t="shared" si="9"/>
        <v>0</v>
      </c>
      <c r="AC46" s="11">
        <f t="shared" si="10"/>
        <v>0</v>
      </c>
      <c r="AD46" s="11">
        <f t="shared" si="11"/>
        <v>0</v>
      </c>
      <c r="AE46" s="11">
        <f t="shared" si="12"/>
        <v>0</v>
      </c>
      <c r="AF46" s="11">
        <f t="shared" si="13"/>
        <v>0</v>
      </c>
      <c r="AG46" s="11">
        <f t="shared" si="14"/>
        <v>0</v>
      </c>
    </row>
    <row r="47" spans="1:33" ht="7.5" customHeight="1">
      <c r="A47" s="119"/>
      <c r="B47" s="133"/>
      <c r="C47" s="60"/>
      <c r="D47" s="63"/>
      <c r="E47" s="63"/>
      <c r="F47" s="63"/>
      <c r="G47" s="63"/>
      <c r="H47" s="63"/>
      <c r="I47" s="54"/>
      <c r="J47" s="63"/>
      <c r="K47" s="10"/>
      <c r="L47" s="12"/>
      <c r="M47" s="77"/>
      <c r="N47" s="60"/>
      <c r="O47" s="63"/>
      <c r="P47" s="63"/>
      <c r="Q47" s="63"/>
      <c r="R47" s="63"/>
      <c r="S47" s="63"/>
      <c r="T47" s="54"/>
      <c r="U47" s="63"/>
      <c r="V47" s="10"/>
      <c r="W47" s="12"/>
      <c r="X47" s="102"/>
      <c r="Y47" s="11"/>
      <c r="Z47" s="52"/>
      <c r="AA47" s="11"/>
      <c r="AB47" s="11"/>
      <c r="AC47" s="11"/>
      <c r="AD47" s="11"/>
      <c r="AE47" s="11"/>
      <c r="AF47" s="11"/>
      <c r="AG47" s="11"/>
    </row>
    <row r="48" spans="1:33" ht="14.25">
      <c r="A48" s="117">
        <v>1060000</v>
      </c>
      <c r="B48" s="131" t="s">
        <v>14</v>
      </c>
      <c r="C48" s="60">
        <f>SUM(C49)+6250331</f>
        <v>80708986</v>
      </c>
      <c r="D48" s="60">
        <f aca="true" t="shared" si="24" ref="D48:J48">SUM(D49)</f>
        <v>0</v>
      </c>
      <c r="E48" s="60">
        <f t="shared" si="24"/>
        <v>14257790</v>
      </c>
      <c r="F48" s="64">
        <f t="shared" si="24"/>
        <v>27712662</v>
      </c>
      <c r="G48" s="64">
        <f t="shared" si="24"/>
        <v>2970444</v>
      </c>
      <c r="H48" s="60">
        <f t="shared" si="24"/>
        <v>1359557</v>
      </c>
      <c r="I48" s="60">
        <f t="shared" si="24"/>
        <v>0</v>
      </c>
      <c r="J48" s="64">
        <f t="shared" si="24"/>
        <v>15196570</v>
      </c>
      <c r="K48" s="146">
        <f>SUM(C48:J48)</f>
        <v>142206009</v>
      </c>
      <c r="L48" s="9">
        <v>1060000</v>
      </c>
      <c r="M48" s="75" t="s">
        <v>14</v>
      </c>
      <c r="N48" s="60">
        <f>SUM(N49)+6250331</f>
        <v>59357255</v>
      </c>
      <c r="O48" s="60">
        <f aca="true" t="shared" si="25" ref="O48:U48">SUM(O49)</f>
        <v>0</v>
      </c>
      <c r="P48" s="60">
        <f t="shared" si="25"/>
        <v>10208324</v>
      </c>
      <c r="Q48" s="64">
        <f t="shared" si="25"/>
        <v>21822530</v>
      </c>
      <c r="R48" s="64">
        <f t="shared" si="25"/>
        <v>2234177</v>
      </c>
      <c r="S48" s="60">
        <f t="shared" si="25"/>
        <v>991424</v>
      </c>
      <c r="T48" s="60">
        <f t="shared" si="25"/>
        <v>0</v>
      </c>
      <c r="U48" s="64">
        <f t="shared" si="25"/>
        <v>10778971</v>
      </c>
      <c r="V48" s="152">
        <f>SUM(N48:U48)</f>
        <v>105392681</v>
      </c>
      <c r="W48" s="9">
        <v>1060000</v>
      </c>
      <c r="X48" s="83" t="s">
        <v>14</v>
      </c>
      <c r="Y48" s="11">
        <f t="shared" si="6"/>
        <v>-21351731</v>
      </c>
      <c r="Z48" s="52">
        <f t="shared" si="7"/>
        <v>0</v>
      </c>
      <c r="AA48" s="11">
        <f t="shared" si="8"/>
        <v>-4049466</v>
      </c>
      <c r="AB48" s="11">
        <f t="shared" si="9"/>
        <v>-5890132</v>
      </c>
      <c r="AC48" s="11">
        <f t="shared" si="10"/>
        <v>-736267</v>
      </c>
      <c r="AD48" s="11">
        <f t="shared" si="11"/>
        <v>-368133</v>
      </c>
      <c r="AE48" s="11">
        <f t="shared" si="12"/>
        <v>0</v>
      </c>
      <c r="AF48" s="11">
        <f t="shared" si="13"/>
        <v>-4417599</v>
      </c>
      <c r="AG48" s="11">
        <f t="shared" si="14"/>
        <v>-36813328</v>
      </c>
    </row>
    <row r="49" spans="1:33" ht="14.25">
      <c r="A49" s="117">
        <v>1060100</v>
      </c>
      <c r="B49" s="131" t="s">
        <v>44</v>
      </c>
      <c r="C49" s="60">
        <f>SUM(C50:C51)</f>
        <v>74458655</v>
      </c>
      <c r="D49" s="60">
        <f aca="true" t="shared" si="26" ref="D49:K49">SUM(D50:D51)</f>
        <v>0</v>
      </c>
      <c r="E49" s="60">
        <f t="shared" si="26"/>
        <v>14257790</v>
      </c>
      <c r="F49" s="64">
        <f t="shared" si="26"/>
        <v>27712662</v>
      </c>
      <c r="G49" s="64">
        <f t="shared" si="26"/>
        <v>2970444</v>
      </c>
      <c r="H49" s="60">
        <f t="shared" si="26"/>
        <v>1359557</v>
      </c>
      <c r="I49" s="60">
        <f t="shared" si="26"/>
        <v>0</v>
      </c>
      <c r="J49" s="64">
        <f t="shared" si="26"/>
        <v>15196570</v>
      </c>
      <c r="K49" s="144">
        <f t="shared" si="26"/>
        <v>135955678</v>
      </c>
      <c r="L49" s="9">
        <v>1060100</v>
      </c>
      <c r="M49" s="75" t="s">
        <v>44</v>
      </c>
      <c r="N49" s="60">
        <f>SUM(N50:N51)</f>
        <v>53106924</v>
      </c>
      <c r="O49" s="60">
        <f aca="true" t="shared" si="27" ref="O49:V49">SUM(O50:O51)</f>
        <v>0</v>
      </c>
      <c r="P49" s="60">
        <f t="shared" si="27"/>
        <v>10208324</v>
      </c>
      <c r="Q49" s="64">
        <f t="shared" si="27"/>
        <v>21822530</v>
      </c>
      <c r="R49" s="64">
        <f t="shared" si="27"/>
        <v>2234177</v>
      </c>
      <c r="S49" s="60">
        <f t="shared" si="27"/>
        <v>991424</v>
      </c>
      <c r="T49" s="60">
        <f t="shared" si="27"/>
        <v>0</v>
      </c>
      <c r="U49" s="64">
        <f t="shared" si="27"/>
        <v>10778971</v>
      </c>
      <c r="V49" s="151">
        <f t="shared" si="27"/>
        <v>99142350</v>
      </c>
      <c r="W49" s="9">
        <v>1060100</v>
      </c>
      <c r="X49" s="83" t="s">
        <v>44</v>
      </c>
      <c r="Y49" s="11">
        <f t="shared" si="6"/>
        <v>-21351731</v>
      </c>
      <c r="Z49" s="52">
        <f t="shared" si="7"/>
        <v>0</v>
      </c>
      <c r="AA49" s="11">
        <f t="shared" si="8"/>
        <v>-4049466</v>
      </c>
      <c r="AB49" s="11">
        <f t="shared" si="9"/>
        <v>-5890132</v>
      </c>
      <c r="AC49" s="11">
        <f t="shared" si="10"/>
        <v>-736267</v>
      </c>
      <c r="AD49" s="11">
        <f t="shared" si="11"/>
        <v>-368133</v>
      </c>
      <c r="AE49" s="11">
        <f t="shared" si="12"/>
        <v>0</v>
      </c>
      <c r="AF49" s="11">
        <f t="shared" si="13"/>
        <v>-4417599</v>
      </c>
      <c r="AG49" s="11">
        <f t="shared" si="14"/>
        <v>-36813328</v>
      </c>
    </row>
    <row r="50" spans="1:33" ht="15">
      <c r="A50" s="119">
        <v>1060101</v>
      </c>
      <c r="B50" s="133" t="s">
        <v>15</v>
      </c>
      <c r="C50" s="54">
        <v>73212122</v>
      </c>
      <c r="D50" s="54">
        <v>0</v>
      </c>
      <c r="E50" s="54">
        <v>13885058</v>
      </c>
      <c r="F50" s="54">
        <v>20196447</v>
      </c>
      <c r="G50" s="54">
        <v>2524556</v>
      </c>
      <c r="H50" s="54">
        <v>1262278</v>
      </c>
      <c r="I50" s="54">
        <v>0</v>
      </c>
      <c r="J50" s="63">
        <v>15147335</v>
      </c>
      <c r="K50" s="145">
        <f>SUM(C50+D50+E50+F50+G50+H50+I50+J50)</f>
        <v>126227796</v>
      </c>
      <c r="L50" s="12">
        <v>1060101</v>
      </c>
      <c r="M50" s="77" t="s">
        <v>15</v>
      </c>
      <c r="N50" s="54">
        <v>51860391</v>
      </c>
      <c r="O50" s="54">
        <v>0</v>
      </c>
      <c r="P50" s="54">
        <v>9835592</v>
      </c>
      <c r="Q50" s="54">
        <v>14306315</v>
      </c>
      <c r="R50" s="54">
        <v>1788289</v>
      </c>
      <c r="S50" s="54">
        <v>894145</v>
      </c>
      <c r="T50" s="54">
        <v>0</v>
      </c>
      <c r="U50" s="63">
        <v>10729736</v>
      </c>
      <c r="V50" s="145">
        <f>SUM(N50+O50+P50+Q50+R50+S50+T50+U50)</f>
        <v>89414468</v>
      </c>
      <c r="W50" s="12">
        <v>1060101</v>
      </c>
      <c r="X50" s="102" t="s">
        <v>15</v>
      </c>
      <c r="Y50" s="11">
        <f t="shared" si="6"/>
        <v>-21351731</v>
      </c>
      <c r="Z50" s="52">
        <f t="shared" si="7"/>
        <v>0</v>
      </c>
      <c r="AA50" s="11">
        <f t="shared" si="8"/>
        <v>-4049466</v>
      </c>
      <c r="AB50" s="11">
        <f t="shared" si="9"/>
        <v>-5890132</v>
      </c>
      <c r="AC50" s="11">
        <f t="shared" si="10"/>
        <v>-736267</v>
      </c>
      <c r="AD50" s="11">
        <f t="shared" si="11"/>
        <v>-368133</v>
      </c>
      <c r="AE50" s="11">
        <f t="shared" si="12"/>
        <v>0</v>
      </c>
      <c r="AF50" s="11">
        <f t="shared" si="13"/>
        <v>-4417599</v>
      </c>
      <c r="AG50" s="11">
        <f t="shared" si="14"/>
        <v>-36813328</v>
      </c>
    </row>
    <row r="51" spans="1:33" ht="15">
      <c r="A51" s="119">
        <v>1060102</v>
      </c>
      <c r="B51" s="133" t="s">
        <v>43</v>
      </c>
      <c r="C51" s="54">
        <v>1246533</v>
      </c>
      <c r="D51" s="54">
        <v>0</v>
      </c>
      <c r="E51" s="54">
        <v>372732</v>
      </c>
      <c r="F51" s="54">
        <v>7516215</v>
      </c>
      <c r="G51" s="54">
        <v>445888</v>
      </c>
      <c r="H51" s="54">
        <v>97279</v>
      </c>
      <c r="I51" s="54">
        <v>0</v>
      </c>
      <c r="J51" s="63">
        <v>49235</v>
      </c>
      <c r="K51" s="145">
        <f>SUM(C51+D51+E51+F51+G51+H51+I51+J51)</f>
        <v>9727882</v>
      </c>
      <c r="L51" s="12">
        <v>1060102</v>
      </c>
      <c r="M51" s="77" t="s">
        <v>43</v>
      </c>
      <c r="N51" s="54">
        <v>1246533</v>
      </c>
      <c r="O51" s="54">
        <v>0</v>
      </c>
      <c r="P51" s="54">
        <v>372732</v>
      </c>
      <c r="Q51" s="54">
        <v>7516215</v>
      </c>
      <c r="R51" s="54">
        <v>445888</v>
      </c>
      <c r="S51" s="54">
        <v>97279</v>
      </c>
      <c r="T51" s="54">
        <v>0</v>
      </c>
      <c r="U51" s="63">
        <v>49235</v>
      </c>
      <c r="V51" s="145">
        <f>SUM(N51+O51+P51+Q51+R51+S51+T51+U51)</f>
        <v>9727882</v>
      </c>
      <c r="W51" s="12">
        <v>1060102</v>
      </c>
      <c r="X51" s="102" t="s">
        <v>43</v>
      </c>
      <c r="Y51" s="11">
        <f t="shared" si="6"/>
        <v>0</v>
      </c>
      <c r="Z51" s="52">
        <f t="shared" si="7"/>
        <v>0</v>
      </c>
      <c r="AA51" s="11">
        <f t="shared" si="8"/>
        <v>0</v>
      </c>
      <c r="AB51" s="11">
        <f t="shared" si="9"/>
        <v>0</v>
      </c>
      <c r="AC51" s="11">
        <f t="shared" si="10"/>
        <v>0</v>
      </c>
      <c r="AD51" s="11">
        <f t="shared" si="11"/>
        <v>0</v>
      </c>
      <c r="AE51" s="11">
        <f t="shared" si="12"/>
        <v>0</v>
      </c>
      <c r="AF51" s="11">
        <f t="shared" si="13"/>
        <v>0</v>
      </c>
      <c r="AG51" s="11">
        <f t="shared" si="14"/>
        <v>0</v>
      </c>
    </row>
    <row r="52" spans="1:33" ht="7.5" customHeight="1">
      <c r="A52" s="117"/>
      <c r="B52" s="131"/>
      <c r="C52" s="60"/>
      <c r="D52" s="63"/>
      <c r="E52" s="63"/>
      <c r="F52" s="63"/>
      <c r="G52" s="63"/>
      <c r="H52" s="63"/>
      <c r="I52" s="54"/>
      <c r="J52" s="63"/>
      <c r="K52" s="10"/>
      <c r="L52" s="9"/>
      <c r="M52" s="75"/>
      <c r="N52" s="60"/>
      <c r="O52" s="63"/>
      <c r="P52" s="63"/>
      <c r="Q52" s="63"/>
      <c r="R52" s="63"/>
      <c r="S52" s="63"/>
      <c r="T52" s="54"/>
      <c r="U52" s="63"/>
      <c r="V52" s="10"/>
      <c r="W52" s="9"/>
      <c r="X52" s="83"/>
      <c r="Y52" s="11"/>
      <c r="Z52" s="52"/>
      <c r="AA52" s="11"/>
      <c r="AB52" s="11"/>
      <c r="AC52" s="11"/>
      <c r="AD52" s="11"/>
      <c r="AE52" s="11"/>
      <c r="AF52" s="11"/>
      <c r="AG52" s="11"/>
    </row>
    <row r="53" spans="1:33" ht="14.25">
      <c r="A53" s="117">
        <v>1400000</v>
      </c>
      <c r="B53" s="131" t="s">
        <v>16</v>
      </c>
      <c r="C53" s="60">
        <f>SUM(C54:C56)</f>
        <v>32084408</v>
      </c>
      <c r="D53" s="60">
        <f aca="true" t="shared" si="28" ref="D53:I53">SUM(D54:D56)</f>
        <v>5979294</v>
      </c>
      <c r="E53" s="60">
        <f t="shared" si="28"/>
        <v>13305877</v>
      </c>
      <c r="F53" s="64">
        <f t="shared" si="28"/>
        <v>11591805</v>
      </c>
      <c r="G53" s="64">
        <f t="shared" si="28"/>
        <v>6928378</v>
      </c>
      <c r="H53" s="60">
        <f t="shared" si="28"/>
        <v>9972537</v>
      </c>
      <c r="I53" s="60">
        <f t="shared" si="28"/>
        <v>4210022</v>
      </c>
      <c r="J53" s="92">
        <f>SUM(J54:J56)</f>
        <v>3021868</v>
      </c>
      <c r="K53" s="146">
        <f>SUM(K54:K56)</f>
        <v>87094189</v>
      </c>
      <c r="L53" s="9">
        <v>1400000</v>
      </c>
      <c r="M53" s="75" t="s">
        <v>16</v>
      </c>
      <c r="N53" s="60">
        <f>SUM(N54:N56)</f>
        <v>32084408</v>
      </c>
      <c r="O53" s="60">
        <f aca="true" t="shared" si="29" ref="O53:T53">SUM(O54:O56)</f>
        <v>5979294</v>
      </c>
      <c r="P53" s="60">
        <f t="shared" si="29"/>
        <v>13305877</v>
      </c>
      <c r="Q53" s="64">
        <f t="shared" si="29"/>
        <v>11591805</v>
      </c>
      <c r="R53" s="64">
        <f t="shared" si="29"/>
        <v>6928378</v>
      </c>
      <c r="S53" s="60">
        <f t="shared" si="29"/>
        <v>9972537</v>
      </c>
      <c r="T53" s="60">
        <f t="shared" si="29"/>
        <v>4210022</v>
      </c>
      <c r="U53" s="92">
        <f>SUM(U54:U56)</f>
        <v>3021868</v>
      </c>
      <c r="V53" s="152">
        <f>SUM(V54:V56)</f>
        <v>87094189</v>
      </c>
      <c r="W53" s="9">
        <v>1400000</v>
      </c>
      <c r="X53" s="83" t="s">
        <v>16</v>
      </c>
      <c r="Y53" s="11">
        <f t="shared" si="6"/>
        <v>0</v>
      </c>
      <c r="Z53" s="52">
        <f t="shared" si="7"/>
        <v>0</v>
      </c>
      <c r="AA53" s="11">
        <f t="shared" si="8"/>
        <v>0</v>
      </c>
      <c r="AB53" s="11">
        <f t="shared" si="9"/>
        <v>0</v>
      </c>
      <c r="AC53" s="11">
        <f t="shared" si="10"/>
        <v>0</v>
      </c>
      <c r="AD53" s="11">
        <f t="shared" si="11"/>
        <v>0</v>
      </c>
      <c r="AE53" s="11">
        <f t="shared" si="12"/>
        <v>0</v>
      </c>
      <c r="AF53" s="11">
        <f t="shared" si="13"/>
        <v>0</v>
      </c>
      <c r="AG53" s="11">
        <f t="shared" si="14"/>
        <v>0</v>
      </c>
    </row>
    <row r="54" spans="1:33" ht="14.25">
      <c r="A54" s="117">
        <v>1400100</v>
      </c>
      <c r="B54" s="131" t="s">
        <v>48</v>
      </c>
      <c r="C54" s="60">
        <v>12389318</v>
      </c>
      <c r="D54" s="60">
        <v>268428</v>
      </c>
      <c r="E54" s="60">
        <v>4898928</v>
      </c>
      <c r="F54" s="60">
        <v>4505280</v>
      </c>
      <c r="G54" s="60">
        <v>3279615</v>
      </c>
      <c r="H54" s="60">
        <v>3245980</v>
      </c>
      <c r="I54" s="60">
        <v>1404243</v>
      </c>
      <c r="J54" s="91">
        <v>986531</v>
      </c>
      <c r="K54" s="10">
        <f>SUM(C54+D54+E54+F54+G54+H54+I54+J54)</f>
        <v>30978323</v>
      </c>
      <c r="L54" s="9">
        <v>1400100</v>
      </c>
      <c r="M54" s="75" t="s">
        <v>48</v>
      </c>
      <c r="N54" s="60">
        <v>12389318</v>
      </c>
      <c r="O54" s="60">
        <v>268428</v>
      </c>
      <c r="P54" s="60">
        <v>4898928</v>
      </c>
      <c r="Q54" s="60">
        <v>4505280</v>
      </c>
      <c r="R54" s="60">
        <v>3279615</v>
      </c>
      <c r="S54" s="60">
        <v>3245980</v>
      </c>
      <c r="T54" s="60">
        <v>1404243</v>
      </c>
      <c r="U54" s="91">
        <v>986531</v>
      </c>
      <c r="V54" s="10">
        <f>SUM(N54+O54+P54+Q54+R54+S54+T54+U54)</f>
        <v>30978323</v>
      </c>
      <c r="W54" s="9">
        <v>1400100</v>
      </c>
      <c r="X54" s="83" t="s">
        <v>48</v>
      </c>
      <c r="Y54" s="11">
        <f t="shared" si="6"/>
        <v>0</v>
      </c>
      <c r="Z54" s="52">
        <f t="shared" si="7"/>
        <v>0</v>
      </c>
      <c r="AA54" s="11">
        <f t="shared" si="8"/>
        <v>0</v>
      </c>
      <c r="AB54" s="11">
        <f t="shared" si="9"/>
        <v>0</v>
      </c>
      <c r="AC54" s="11">
        <f t="shared" si="10"/>
        <v>0</v>
      </c>
      <c r="AD54" s="11">
        <f t="shared" si="11"/>
        <v>0</v>
      </c>
      <c r="AE54" s="11">
        <f t="shared" si="12"/>
        <v>0</v>
      </c>
      <c r="AF54" s="11">
        <f t="shared" si="13"/>
        <v>0</v>
      </c>
      <c r="AG54" s="11">
        <f t="shared" si="14"/>
        <v>0</v>
      </c>
    </row>
    <row r="55" spans="1:33" ht="14.25">
      <c r="A55" s="117">
        <v>1400400</v>
      </c>
      <c r="B55" s="131" t="s">
        <v>17</v>
      </c>
      <c r="C55" s="60">
        <v>18354657</v>
      </c>
      <c r="D55" s="60">
        <v>5672754</v>
      </c>
      <c r="E55" s="60">
        <v>7564189</v>
      </c>
      <c r="F55" s="60">
        <f>6950155-320579</f>
        <v>6629576</v>
      </c>
      <c r="G55" s="60">
        <v>3462837</v>
      </c>
      <c r="H55" s="60">
        <v>6248528</v>
      </c>
      <c r="I55" s="60">
        <v>2589662</v>
      </c>
      <c r="J55" s="96">
        <f>1969946-24940</f>
        <v>1945006</v>
      </c>
      <c r="K55" s="10">
        <f>SUM(C55+D55+E55+F55+G55+H55+I55+J55)</f>
        <v>52467209</v>
      </c>
      <c r="L55" s="9">
        <v>1400400</v>
      </c>
      <c r="M55" s="75" t="s">
        <v>17</v>
      </c>
      <c r="N55" s="60">
        <v>18354657</v>
      </c>
      <c r="O55" s="60">
        <v>5672754</v>
      </c>
      <c r="P55" s="60">
        <v>7564189</v>
      </c>
      <c r="Q55" s="60">
        <f>6950155-320579</f>
        <v>6629576</v>
      </c>
      <c r="R55" s="60">
        <v>3462837</v>
      </c>
      <c r="S55" s="60">
        <v>6248528</v>
      </c>
      <c r="T55" s="60">
        <v>2589662</v>
      </c>
      <c r="U55" s="96">
        <f>1969946-24940</f>
        <v>1945006</v>
      </c>
      <c r="V55" s="10">
        <f>SUM(N55+O55+P55+Q55+R55+S55+T55+U55)</f>
        <v>52467209</v>
      </c>
      <c r="W55" s="9">
        <v>1400400</v>
      </c>
      <c r="X55" s="83" t="s">
        <v>17</v>
      </c>
      <c r="Y55" s="11">
        <f t="shared" si="6"/>
        <v>0</v>
      </c>
      <c r="Z55" s="52">
        <f t="shared" si="7"/>
        <v>0</v>
      </c>
      <c r="AA55" s="11">
        <f t="shared" si="8"/>
        <v>0</v>
      </c>
      <c r="AB55" s="11">
        <f t="shared" si="9"/>
        <v>0</v>
      </c>
      <c r="AC55" s="11">
        <f t="shared" si="10"/>
        <v>0</v>
      </c>
      <c r="AD55" s="11">
        <f t="shared" si="11"/>
        <v>0</v>
      </c>
      <c r="AE55" s="11">
        <f t="shared" si="12"/>
        <v>0</v>
      </c>
      <c r="AF55" s="11">
        <f t="shared" si="13"/>
        <v>0</v>
      </c>
      <c r="AG55" s="11">
        <f t="shared" si="14"/>
        <v>0</v>
      </c>
    </row>
    <row r="56" spans="1:33" ht="14.25">
      <c r="A56" s="117">
        <v>1400500</v>
      </c>
      <c r="B56" s="131" t="s">
        <v>59</v>
      </c>
      <c r="C56" s="65">
        <v>1340433</v>
      </c>
      <c r="D56" s="65">
        <v>38112</v>
      </c>
      <c r="E56" s="65">
        <v>842760</v>
      </c>
      <c r="F56" s="65">
        <v>456949</v>
      </c>
      <c r="G56" s="65">
        <v>185926</v>
      </c>
      <c r="H56" s="65">
        <v>478029</v>
      </c>
      <c r="I56" s="65">
        <v>216117</v>
      </c>
      <c r="J56" s="90">
        <f>361324-270993</f>
        <v>90331</v>
      </c>
      <c r="K56" s="10">
        <f>SUM(C56+D56+E56+F56+G56+H56+I56+J56)</f>
        <v>3648657</v>
      </c>
      <c r="L56" s="9">
        <v>1400500</v>
      </c>
      <c r="M56" s="75" t="s">
        <v>59</v>
      </c>
      <c r="N56" s="65">
        <v>1340433</v>
      </c>
      <c r="O56" s="65">
        <v>38112</v>
      </c>
      <c r="P56" s="65">
        <v>842760</v>
      </c>
      <c r="Q56" s="65">
        <v>456949</v>
      </c>
      <c r="R56" s="65">
        <v>185926</v>
      </c>
      <c r="S56" s="65">
        <v>478029</v>
      </c>
      <c r="T56" s="65">
        <v>216117</v>
      </c>
      <c r="U56" s="90">
        <f>361324-270993</f>
        <v>90331</v>
      </c>
      <c r="V56" s="10">
        <f>SUM(N56+O56+P56+Q56+R56+S56+T56+U56)</f>
        <v>3648657</v>
      </c>
      <c r="W56" s="9">
        <v>1400500</v>
      </c>
      <c r="X56" s="83" t="s">
        <v>59</v>
      </c>
      <c r="Y56" s="11">
        <f t="shared" si="6"/>
        <v>0</v>
      </c>
      <c r="Z56" s="52">
        <f t="shared" si="7"/>
        <v>0</v>
      </c>
      <c r="AA56" s="11">
        <f t="shared" si="8"/>
        <v>0</v>
      </c>
      <c r="AB56" s="11">
        <f t="shared" si="9"/>
        <v>0</v>
      </c>
      <c r="AC56" s="11">
        <f t="shared" si="10"/>
        <v>0</v>
      </c>
      <c r="AD56" s="11">
        <f t="shared" si="11"/>
        <v>0</v>
      </c>
      <c r="AE56" s="11">
        <f t="shared" si="12"/>
        <v>0</v>
      </c>
      <c r="AF56" s="11">
        <f t="shared" si="13"/>
        <v>0</v>
      </c>
      <c r="AG56" s="11">
        <f t="shared" si="14"/>
        <v>0</v>
      </c>
    </row>
    <row r="57" spans="1:33" ht="7.5" customHeight="1" thickBot="1">
      <c r="A57" s="120"/>
      <c r="B57" s="135"/>
      <c r="C57" s="65"/>
      <c r="D57" s="66"/>
      <c r="E57" s="66"/>
      <c r="F57" s="66"/>
      <c r="G57" s="66"/>
      <c r="H57" s="66"/>
      <c r="I57" s="93"/>
      <c r="J57" s="66"/>
      <c r="K57" s="44"/>
      <c r="L57" s="43"/>
      <c r="M57" s="79"/>
      <c r="N57" s="65"/>
      <c r="O57" s="66"/>
      <c r="P57" s="66"/>
      <c r="Q57" s="66"/>
      <c r="R57" s="66"/>
      <c r="S57" s="66"/>
      <c r="T57" s="93"/>
      <c r="U57" s="66"/>
      <c r="V57" s="44"/>
      <c r="W57" s="43"/>
      <c r="X57" s="104"/>
      <c r="Y57" s="19"/>
      <c r="Z57" s="38"/>
      <c r="AA57" s="19"/>
      <c r="AB57" s="19"/>
      <c r="AC57" s="19"/>
      <c r="AD57" s="19"/>
      <c r="AE57" s="19"/>
      <c r="AF57" s="19"/>
      <c r="AG57" s="19"/>
    </row>
    <row r="58" spans="1:33" ht="15.75" thickBot="1">
      <c r="A58" s="121">
        <v>2000000</v>
      </c>
      <c r="B58" s="136" t="s">
        <v>33</v>
      </c>
      <c r="C58" s="67">
        <f>C59+C67+C70+C72+C74+C76</f>
        <v>37498851</v>
      </c>
      <c r="D58" s="67">
        <f aca="true" t="shared" si="30" ref="D58:I58">D59+D67+D70+D72+D74+D76</f>
        <v>202230</v>
      </c>
      <c r="E58" s="67">
        <f t="shared" si="30"/>
        <v>9808930</v>
      </c>
      <c r="F58" s="67">
        <f t="shared" si="30"/>
        <v>5622181</v>
      </c>
      <c r="G58" s="67">
        <f t="shared" si="30"/>
        <v>3448719</v>
      </c>
      <c r="H58" s="67">
        <f t="shared" si="30"/>
        <v>5174458</v>
      </c>
      <c r="I58" s="69">
        <f t="shared" si="30"/>
        <v>5447952</v>
      </c>
      <c r="J58" s="67">
        <f>J59+J67+J70+J72+J74+J76</f>
        <v>4215479</v>
      </c>
      <c r="K58" s="147">
        <f>K59+K67+K70+K72+K74+K76</f>
        <v>71418800</v>
      </c>
      <c r="L58" s="15">
        <v>2000000</v>
      </c>
      <c r="M58" s="80" t="s">
        <v>33</v>
      </c>
      <c r="N58" s="67">
        <f>N59+N67+N70+N72+N74+N76</f>
        <v>37498851</v>
      </c>
      <c r="O58" s="67">
        <f aca="true" t="shared" si="31" ref="O58:T58">O59+O67+O70+O72+O74+O76</f>
        <v>202230</v>
      </c>
      <c r="P58" s="67">
        <f t="shared" si="31"/>
        <v>9808930</v>
      </c>
      <c r="Q58" s="67">
        <f t="shared" si="31"/>
        <v>5622181</v>
      </c>
      <c r="R58" s="67">
        <f t="shared" si="31"/>
        <v>3448719</v>
      </c>
      <c r="S58" s="67">
        <f t="shared" si="31"/>
        <v>5174458</v>
      </c>
      <c r="T58" s="69">
        <f t="shared" si="31"/>
        <v>5447952</v>
      </c>
      <c r="U58" s="67">
        <f>U59+U67+U70+U72+U74+U76</f>
        <v>4215479</v>
      </c>
      <c r="V58" s="153">
        <f>V59+V67+V70+V72+V74+V76</f>
        <v>71418800</v>
      </c>
      <c r="W58" s="15">
        <v>2000000</v>
      </c>
      <c r="X58" s="105" t="s">
        <v>33</v>
      </c>
      <c r="Y58" s="7">
        <f t="shared" si="6"/>
        <v>0</v>
      </c>
      <c r="Z58" s="41">
        <f t="shared" si="7"/>
        <v>0</v>
      </c>
      <c r="AA58" s="7">
        <f t="shared" si="8"/>
        <v>0</v>
      </c>
      <c r="AB58" s="7">
        <f t="shared" si="9"/>
        <v>0</v>
      </c>
      <c r="AC58" s="7">
        <f t="shared" si="10"/>
        <v>0</v>
      </c>
      <c r="AD58" s="7">
        <f t="shared" si="11"/>
        <v>0</v>
      </c>
      <c r="AE58" s="7">
        <f t="shared" si="12"/>
        <v>0</v>
      </c>
      <c r="AF58" s="7">
        <f t="shared" si="13"/>
        <v>0</v>
      </c>
      <c r="AG58" s="7">
        <f t="shared" si="14"/>
        <v>0</v>
      </c>
    </row>
    <row r="59" spans="1:33" ht="28.5">
      <c r="A59" s="122">
        <v>2010000</v>
      </c>
      <c r="B59" s="137" t="s">
        <v>52</v>
      </c>
      <c r="C59" s="59">
        <v>17287765</v>
      </c>
      <c r="D59" s="59">
        <v>108704</v>
      </c>
      <c r="E59" s="59">
        <v>3952627</v>
      </c>
      <c r="F59" s="59">
        <v>1602226</v>
      </c>
      <c r="G59" s="59">
        <v>819778</v>
      </c>
      <c r="H59" s="59">
        <v>3014248</v>
      </c>
      <c r="I59" s="59">
        <v>4256436</v>
      </c>
      <c r="J59" s="94">
        <v>2936842</v>
      </c>
      <c r="K59" s="10">
        <f aca="true" t="shared" si="32" ref="K59:K65">SUM(C59+D59+E59+F59+G59+H59+I59+J59)</f>
        <v>33978626</v>
      </c>
      <c r="L59" s="16">
        <v>2010000</v>
      </c>
      <c r="M59" s="81" t="s">
        <v>52</v>
      </c>
      <c r="N59" s="59">
        <v>17287765</v>
      </c>
      <c r="O59" s="59">
        <v>108704</v>
      </c>
      <c r="P59" s="59">
        <v>3952627</v>
      </c>
      <c r="Q59" s="59">
        <v>1602226</v>
      </c>
      <c r="R59" s="59">
        <v>819778</v>
      </c>
      <c r="S59" s="59">
        <v>3014248</v>
      </c>
      <c r="T59" s="59">
        <v>4256436</v>
      </c>
      <c r="U59" s="94">
        <v>2936842</v>
      </c>
      <c r="V59" s="10">
        <f aca="true" t="shared" si="33" ref="V59:V65">SUM(N59+O59+P59+Q59+R59+S59+T59+U59)</f>
        <v>33978626</v>
      </c>
      <c r="W59" s="16">
        <v>2010000</v>
      </c>
      <c r="X59" s="106" t="s">
        <v>52</v>
      </c>
      <c r="Y59" s="11">
        <f t="shared" si="6"/>
        <v>0</v>
      </c>
      <c r="Z59" s="52">
        <f t="shared" si="7"/>
        <v>0</v>
      </c>
      <c r="AA59" s="11">
        <f t="shared" si="8"/>
        <v>0</v>
      </c>
      <c r="AB59" s="11">
        <f t="shared" si="9"/>
        <v>0</v>
      </c>
      <c r="AC59" s="11">
        <f t="shared" si="10"/>
        <v>0</v>
      </c>
      <c r="AD59" s="11">
        <f t="shared" si="11"/>
        <v>0</v>
      </c>
      <c r="AE59" s="11">
        <f t="shared" si="12"/>
        <v>0</v>
      </c>
      <c r="AF59" s="11">
        <f t="shared" si="13"/>
        <v>0</v>
      </c>
      <c r="AG59" s="11">
        <f t="shared" si="14"/>
        <v>0</v>
      </c>
    </row>
    <row r="60" spans="1:33" ht="28.5">
      <c r="A60" s="123">
        <v>2010200</v>
      </c>
      <c r="B60" s="131" t="s">
        <v>53</v>
      </c>
      <c r="C60" s="59">
        <v>3262037</v>
      </c>
      <c r="D60" s="59">
        <v>72303</v>
      </c>
      <c r="E60" s="59">
        <v>2555343</v>
      </c>
      <c r="F60" s="59">
        <v>640370</v>
      </c>
      <c r="G60" s="59">
        <v>155830</v>
      </c>
      <c r="H60" s="59">
        <v>886121</v>
      </c>
      <c r="I60" s="59">
        <v>496190</v>
      </c>
      <c r="J60" s="94">
        <v>183987</v>
      </c>
      <c r="K60" s="10">
        <f t="shared" si="32"/>
        <v>8252181</v>
      </c>
      <c r="L60" s="35">
        <v>2010200</v>
      </c>
      <c r="M60" s="75" t="s">
        <v>53</v>
      </c>
      <c r="N60" s="59">
        <v>3262037</v>
      </c>
      <c r="O60" s="59">
        <v>72303</v>
      </c>
      <c r="P60" s="59">
        <v>2555343</v>
      </c>
      <c r="Q60" s="59">
        <v>640370</v>
      </c>
      <c r="R60" s="59">
        <v>155830</v>
      </c>
      <c r="S60" s="59">
        <v>886121</v>
      </c>
      <c r="T60" s="59">
        <v>496190</v>
      </c>
      <c r="U60" s="94">
        <v>183987</v>
      </c>
      <c r="V60" s="10">
        <f t="shared" si="33"/>
        <v>8252181</v>
      </c>
      <c r="W60" s="35">
        <v>2010200</v>
      </c>
      <c r="X60" s="83" t="s">
        <v>53</v>
      </c>
      <c r="Y60" s="11">
        <f t="shared" si="6"/>
        <v>0</v>
      </c>
      <c r="Z60" s="52">
        <f t="shared" si="7"/>
        <v>0</v>
      </c>
      <c r="AA60" s="11">
        <f t="shared" si="8"/>
        <v>0</v>
      </c>
      <c r="AB60" s="11">
        <f t="shared" si="9"/>
        <v>0</v>
      </c>
      <c r="AC60" s="11">
        <f t="shared" si="10"/>
        <v>0</v>
      </c>
      <c r="AD60" s="11">
        <f t="shared" si="11"/>
        <v>0</v>
      </c>
      <c r="AE60" s="11">
        <f t="shared" si="12"/>
        <v>0</v>
      </c>
      <c r="AF60" s="11">
        <f t="shared" si="13"/>
        <v>0</v>
      </c>
      <c r="AG60" s="11">
        <f t="shared" si="14"/>
        <v>0</v>
      </c>
    </row>
    <row r="61" spans="1:33" ht="28.5">
      <c r="A61" s="123">
        <v>2010300</v>
      </c>
      <c r="B61" s="131" t="s">
        <v>54</v>
      </c>
      <c r="C61" s="59">
        <v>468297</v>
      </c>
      <c r="D61" s="59">
        <v>0</v>
      </c>
      <c r="E61" s="59">
        <v>1074</v>
      </c>
      <c r="F61" s="59">
        <v>0</v>
      </c>
      <c r="G61" s="59">
        <v>0</v>
      </c>
      <c r="H61" s="59">
        <v>0</v>
      </c>
      <c r="I61" s="59">
        <v>0</v>
      </c>
      <c r="J61" s="94">
        <v>0</v>
      </c>
      <c r="K61" s="10">
        <f t="shared" si="32"/>
        <v>469371</v>
      </c>
      <c r="L61" s="35">
        <v>2010300</v>
      </c>
      <c r="M61" s="75" t="s">
        <v>54</v>
      </c>
      <c r="N61" s="59">
        <v>468297</v>
      </c>
      <c r="O61" s="59">
        <v>0</v>
      </c>
      <c r="P61" s="59">
        <v>1074</v>
      </c>
      <c r="Q61" s="59">
        <v>0</v>
      </c>
      <c r="R61" s="59">
        <v>0</v>
      </c>
      <c r="S61" s="59">
        <v>0</v>
      </c>
      <c r="T61" s="59">
        <v>0</v>
      </c>
      <c r="U61" s="94">
        <v>0</v>
      </c>
      <c r="V61" s="10">
        <f t="shared" si="33"/>
        <v>469371</v>
      </c>
      <c r="W61" s="35">
        <v>2010300</v>
      </c>
      <c r="X61" s="83" t="s">
        <v>54</v>
      </c>
      <c r="Y61" s="11">
        <f t="shared" si="6"/>
        <v>0</v>
      </c>
      <c r="Z61" s="52">
        <f t="shared" si="7"/>
        <v>0</v>
      </c>
      <c r="AA61" s="11">
        <f t="shared" si="8"/>
        <v>0</v>
      </c>
      <c r="AB61" s="11">
        <f t="shared" si="9"/>
        <v>0</v>
      </c>
      <c r="AC61" s="11">
        <f t="shared" si="10"/>
        <v>0</v>
      </c>
      <c r="AD61" s="11">
        <f t="shared" si="11"/>
        <v>0</v>
      </c>
      <c r="AE61" s="11">
        <f t="shared" si="12"/>
        <v>0</v>
      </c>
      <c r="AF61" s="11">
        <f t="shared" si="13"/>
        <v>0</v>
      </c>
      <c r="AG61" s="11">
        <f t="shared" si="14"/>
        <v>0</v>
      </c>
    </row>
    <row r="62" spans="1:33" ht="14.25">
      <c r="A62" s="117">
        <v>2010400</v>
      </c>
      <c r="B62" s="131" t="s">
        <v>78</v>
      </c>
      <c r="C62" s="59">
        <v>501465</v>
      </c>
      <c r="D62" s="59">
        <v>0</v>
      </c>
      <c r="E62" s="59">
        <v>310012</v>
      </c>
      <c r="F62" s="59">
        <v>850000</v>
      </c>
      <c r="G62" s="59">
        <v>512947</v>
      </c>
      <c r="H62" s="59">
        <v>1954015</v>
      </c>
      <c r="I62" s="59">
        <v>3659162</v>
      </c>
      <c r="J62" s="94">
        <v>1978118</v>
      </c>
      <c r="K62" s="10">
        <f t="shared" si="32"/>
        <v>9765719</v>
      </c>
      <c r="L62" s="9">
        <v>2010400</v>
      </c>
      <c r="M62" s="75" t="s">
        <v>76</v>
      </c>
      <c r="N62" s="59">
        <v>501465</v>
      </c>
      <c r="O62" s="59">
        <v>0</v>
      </c>
      <c r="P62" s="59">
        <v>310012</v>
      </c>
      <c r="Q62" s="59">
        <v>850000</v>
      </c>
      <c r="R62" s="59">
        <v>512947</v>
      </c>
      <c r="S62" s="59">
        <v>1954015</v>
      </c>
      <c r="T62" s="59">
        <v>3659162</v>
      </c>
      <c r="U62" s="94">
        <v>1978118</v>
      </c>
      <c r="V62" s="10">
        <f t="shared" si="33"/>
        <v>9765719</v>
      </c>
      <c r="W62" s="9">
        <v>2010400</v>
      </c>
      <c r="X62" s="83" t="s">
        <v>76</v>
      </c>
      <c r="Y62" s="11">
        <f t="shared" si="6"/>
        <v>0</v>
      </c>
      <c r="Z62" s="52">
        <f t="shared" si="7"/>
        <v>0</v>
      </c>
      <c r="AA62" s="11">
        <f t="shared" si="8"/>
        <v>0</v>
      </c>
      <c r="AB62" s="11">
        <f t="shared" si="9"/>
        <v>0</v>
      </c>
      <c r="AC62" s="11">
        <f t="shared" si="10"/>
        <v>0</v>
      </c>
      <c r="AD62" s="11">
        <f t="shared" si="11"/>
        <v>0</v>
      </c>
      <c r="AE62" s="11">
        <f t="shared" si="12"/>
        <v>0</v>
      </c>
      <c r="AF62" s="11">
        <f t="shared" si="13"/>
        <v>0</v>
      </c>
      <c r="AG62" s="11">
        <f t="shared" si="14"/>
        <v>0</v>
      </c>
    </row>
    <row r="63" spans="1:33" ht="14.25">
      <c r="A63" s="117">
        <v>2010500</v>
      </c>
      <c r="B63" s="131" t="s">
        <v>79</v>
      </c>
      <c r="C63" s="59">
        <v>14374</v>
      </c>
      <c r="D63" s="59">
        <v>0</v>
      </c>
      <c r="E63" s="59">
        <v>8094</v>
      </c>
      <c r="F63" s="59">
        <v>15000</v>
      </c>
      <c r="G63" s="59">
        <v>6343</v>
      </c>
      <c r="H63" s="59">
        <v>14321</v>
      </c>
      <c r="I63" s="59">
        <v>39570</v>
      </c>
      <c r="J63" s="94">
        <v>22870</v>
      </c>
      <c r="K63" s="10">
        <f t="shared" si="32"/>
        <v>120572</v>
      </c>
      <c r="L63" s="9">
        <v>2010500</v>
      </c>
      <c r="M63" s="75" t="s">
        <v>77</v>
      </c>
      <c r="N63" s="59">
        <v>14374</v>
      </c>
      <c r="O63" s="59">
        <v>0</v>
      </c>
      <c r="P63" s="59">
        <v>8094</v>
      </c>
      <c r="Q63" s="59">
        <v>15000</v>
      </c>
      <c r="R63" s="59">
        <v>6343</v>
      </c>
      <c r="S63" s="59">
        <v>14321</v>
      </c>
      <c r="T63" s="59">
        <v>39570</v>
      </c>
      <c r="U63" s="94">
        <v>22870</v>
      </c>
      <c r="V63" s="10">
        <f t="shared" si="33"/>
        <v>120572</v>
      </c>
      <c r="W63" s="9">
        <v>2010500</v>
      </c>
      <c r="X63" s="83" t="s">
        <v>77</v>
      </c>
      <c r="Y63" s="11">
        <f t="shared" si="6"/>
        <v>0</v>
      </c>
      <c r="Z63" s="52">
        <f t="shared" si="7"/>
        <v>0</v>
      </c>
      <c r="AA63" s="11">
        <f t="shared" si="8"/>
        <v>0</v>
      </c>
      <c r="AB63" s="11">
        <f t="shared" si="9"/>
        <v>0</v>
      </c>
      <c r="AC63" s="11">
        <f t="shared" si="10"/>
        <v>0</v>
      </c>
      <c r="AD63" s="11">
        <f t="shared" si="11"/>
        <v>0</v>
      </c>
      <c r="AE63" s="11">
        <f t="shared" si="12"/>
        <v>0</v>
      </c>
      <c r="AF63" s="11">
        <f t="shared" si="13"/>
        <v>0</v>
      </c>
      <c r="AG63" s="11">
        <f t="shared" si="14"/>
        <v>0</v>
      </c>
    </row>
    <row r="64" spans="1:33" ht="14.25">
      <c r="A64" s="117">
        <v>2010900</v>
      </c>
      <c r="B64" s="131" t="s">
        <v>18</v>
      </c>
      <c r="C64" s="59">
        <v>12129724</v>
      </c>
      <c r="D64" s="59">
        <v>36401</v>
      </c>
      <c r="E64" s="59">
        <v>996743</v>
      </c>
      <c r="F64" s="59">
        <v>30141</v>
      </c>
      <c r="G64" s="59">
        <v>84693</v>
      </c>
      <c r="H64" s="59">
        <v>143501</v>
      </c>
      <c r="I64" s="59">
        <v>58614</v>
      </c>
      <c r="J64" s="94">
        <v>745661</v>
      </c>
      <c r="K64" s="10">
        <f t="shared" si="32"/>
        <v>14225478</v>
      </c>
      <c r="L64" s="9">
        <v>2010900</v>
      </c>
      <c r="M64" s="75" t="s">
        <v>18</v>
      </c>
      <c r="N64" s="59">
        <v>12129724</v>
      </c>
      <c r="O64" s="59">
        <v>36401</v>
      </c>
      <c r="P64" s="59">
        <v>996743</v>
      </c>
      <c r="Q64" s="59">
        <v>30141</v>
      </c>
      <c r="R64" s="59">
        <v>84693</v>
      </c>
      <c r="S64" s="59">
        <v>143501</v>
      </c>
      <c r="T64" s="59">
        <v>58614</v>
      </c>
      <c r="U64" s="94">
        <v>745661</v>
      </c>
      <c r="V64" s="10">
        <f t="shared" si="33"/>
        <v>14225478</v>
      </c>
      <c r="W64" s="9">
        <v>2010900</v>
      </c>
      <c r="X64" s="83" t="s">
        <v>18</v>
      </c>
      <c r="Y64" s="11">
        <f t="shared" si="6"/>
        <v>0</v>
      </c>
      <c r="Z64" s="52">
        <f t="shared" si="7"/>
        <v>0</v>
      </c>
      <c r="AA64" s="11">
        <f t="shared" si="8"/>
        <v>0</v>
      </c>
      <c r="AB64" s="11">
        <f t="shared" si="9"/>
        <v>0</v>
      </c>
      <c r="AC64" s="11">
        <f t="shared" si="10"/>
        <v>0</v>
      </c>
      <c r="AD64" s="11">
        <f t="shared" si="11"/>
        <v>0</v>
      </c>
      <c r="AE64" s="11">
        <f t="shared" si="12"/>
        <v>0</v>
      </c>
      <c r="AF64" s="11">
        <f t="shared" si="13"/>
        <v>0</v>
      </c>
      <c r="AG64" s="11">
        <f t="shared" si="14"/>
        <v>0</v>
      </c>
    </row>
    <row r="65" spans="1:33" ht="14.25">
      <c r="A65" s="117">
        <v>2011000</v>
      </c>
      <c r="B65" s="131" t="s">
        <v>19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4">
        <v>0</v>
      </c>
      <c r="K65" s="10">
        <f t="shared" si="32"/>
        <v>0</v>
      </c>
      <c r="L65" s="9">
        <v>2011000</v>
      </c>
      <c r="M65" s="75" t="s">
        <v>19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64">
        <v>0</v>
      </c>
      <c r="V65" s="10">
        <f t="shared" si="33"/>
        <v>0</v>
      </c>
      <c r="W65" s="9">
        <v>2011000</v>
      </c>
      <c r="X65" s="83" t="s">
        <v>19</v>
      </c>
      <c r="Y65" s="11">
        <f t="shared" si="6"/>
        <v>0</v>
      </c>
      <c r="Z65" s="52">
        <f t="shared" si="7"/>
        <v>0</v>
      </c>
      <c r="AA65" s="11">
        <f t="shared" si="8"/>
        <v>0</v>
      </c>
      <c r="AB65" s="11">
        <f t="shared" si="9"/>
        <v>0</v>
      </c>
      <c r="AC65" s="11">
        <f t="shared" si="10"/>
        <v>0</v>
      </c>
      <c r="AD65" s="11">
        <f t="shared" si="11"/>
        <v>0</v>
      </c>
      <c r="AE65" s="11">
        <f t="shared" si="12"/>
        <v>0</v>
      </c>
      <c r="AF65" s="11">
        <f t="shared" si="13"/>
        <v>0</v>
      </c>
      <c r="AG65" s="11">
        <f t="shared" si="14"/>
        <v>0</v>
      </c>
    </row>
    <row r="66" spans="1:33" ht="7.5" customHeight="1">
      <c r="A66" s="117"/>
      <c r="B66" s="131"/>
      <c r="C66" s="60"/>
      <c r="D66" s="60"/>
      <c r="E66" s="60"/>
      <c r="F66" s="60">
        <v>0</v>
      </c>
      <c r="G66" s="60"/>
      <c r="H66" s="60"/>
      <c r="I66" s="60"/>
      <c r="J66" s="64"/>
      <c r="K66" s="10"/>
      <c r="L66" s="9"/>
      <c r="M66" s="75"/>
      <c r="N66" s="60"/>
      <c r="O66" s="60"/>
      <c r="P66" s="60"/>
      <c r="Q66" s="60">
        <v>0</v>
      </c>
      <c r="R66" s="60"/>
      <c r="S66" s="60"/>
      <c r="T66" s="60"/>
      <c r="U66" s="64"/>
      <c r="V66" s="10"/>
      <c r="W66" s="9"/>
      <c r="X66" s="83"/>
      <c r="Y66" s="11"/>
      <c r="Z66" s="52"/>
      <c r="AA66" s="11"/>
      <c r="AB66" s="11"/>
      <c r="AC66" s="11"/>
      <c r="AD66" s="11"/>
      <c r="AE66" s="11"/>
      <c r="AF66" s="11"/>
      <c r="AG66" s="11"/>
    </row>
    <row r="67" spans="1:33" ht="28.5">
      <c r="A67" s="118">
        <v>2020000</v>
      </c>
      <c r="B67" s="131" t="s">
        <v>55</v>
      </c>
      <c r="C67" s="60">
        <v>4568249</v>
      </c>
      <c r="D67" s="60">
        <v>33596</v>
      </c>
      <c r="E67" s="60">
        <v>652401</v>
      </c>
      <c r="F67" s="60">
        <v>952847</v>
      </c>
      <c r="G67" s="60">
        <v>930438</v>
      </c>
      <c r="H67" s="60">
        <v>68317</v>
      </c>
      <c r="I67" s="60">
        <v>71412</v>
      </c>
      <c r="J67" s="64">
        <v>153396</v>
      </c>
      <c r="K67" s="10">
        <f>SUM(C67+D67+E67+F67+G67+H67+I67+J67)</f>
        <v>7430656</v>
      </c>
      <c r="L67" s="13">
        <v>2020000</v>
      </c>
      <c r="M67" s="75" t="s">
        <v>55</v>
      </c>
      <c r="N67" s="60">
        <v>4568249</v>
      </c>
      <c r="O67" s="60">
        <v>33596</v>
      </c>
      <c r="P67" s="60">
        <v>652401</v>
      </c>
      <c r="Q67" s="60">
        <v>952847</v>
      </c>
      <c r="R67" s="60">
        <v>930438</v>
      </c>
      <c r="S67" s="60">
        <v>68317</v>
      </c>
      <c r="T67" s="60">
        <v>71412</v>
      </c>
      <c r="U67" s="64">
        <v>153396</v>
      </c>
      <c r="V67" s="10">
        <f>SUM(N67+O67+P67+Q67+R67+S67+T67+U67)</f>
        <v>7430656</v>
      </c>
      <c r="W67" s="13">
        <v>2020000</v>
      </c>
      <c r="X67" s="83" t="s">
        <v>55</v>
      </c>
      <c r="Y67" s="11">
        <f t="shared" si="6"/>
        <v>0</v>
      </c>
      <c r="Z67" s="52">
        <f t="shared" si="7"/>
        <v>0</v>
      </c>
      <c r="AA67" s="11">
        <f t="shared" si="8"/>
        <v>0</v>
      </c>
      <c r="AB67" s="11">
        <f t="shared" si="9"/>
        <v>0</v>
      </c>
      <c r="AC67" s="11">
        <f t="shared" si="10"/>
        <v>0</v>
      </c>
      <c r="AD67" s="11">
        <f t="shared" si="11"/>
        <v>0</v>
      </c>
      <c r="AE67" s="11">
        <f t="shared" si="12"/>
        <v>0</v>
      </c>
      <c r="AF67" s="11">
        <f t="shared" si="13"/>
        <v>0</v>
      </c>
      <c r="AG67" s="11">
        <f t="shared" si="14"/>
        <v>0</v>
      </c>
    </row>
    <row r="68" spans="1:33" ht="30">
      <c r="A68" s="124">
        <v>2020100</v>
      </c>
      <c r="B68" s="133" t="s">
        <v>56</v>
      </c>
      <c r="C68" s="54">
        <v>3750000</v>
      </c>
      <c r="D68" s="54">
        <v>23639</v>
      </c>
      <c r="E68" s="54">
        <v>500000</v>
      </c>
      <c r="F68" s="54">
        <v>933000</v>
      </c>
      <c r="G68" s="54">
        <v>900000</v>
      </c>
      <c r="H68" s="54">
        <v>50000</v>
      </c>
      <c r="I68" s="54">
        <v>50000</v>
      </c>
      <c r="J68" s="63">
        <v>147036</v>
      </c>
      <c r="K68" s="145">
        <f>SUM(C68+D68+E68+F68+G68+H68+I68+J68)</f>
        <v>6353675</v>
      </c>
      <c r="L68" s="17">
        <v>2020100</v>
      </c>
      <c r="M68" s="77" t="s">
        <v>56</v>
      </c>
      <c r="N68" s="54">
        <v>3750000</v>
      </c>
      <c r="O68" s="54">
        <v>23639</v>
      </c>
      <c r="P68" s="54">
        <v>500000</v>
      </c>
      <c r="Q68" s="54">
        <v>933000</v>
      </c>
      <c r="R68" s="54">
        <v>900000</v>
      </c>
      <c r="S68" s="54">
        <v>50000</v>
      </c>
      <c r="T68" s="54">
        <v>50000</v>
      </c>
      <c r="U68" s="63">
        <v>147036</v>
      </c>
      <c r="V68" s="145">
        <f>SUM(N68+O68+P68+Q68+R68+S68+T68+U68)</f>
        <v>6353675</v>
      </c>
      <c r="W68" s="17">
        <v>2020100</v>
      </c>
      <c r="X68" s="102" t="s">
        <v>56</v>
      </c>
      <c r="Y68" s="39">
        <f t="shared" si="6"/>
        <v>0</v>
      </c>
      <c r="Z68" s="98">
        <f t="shared" si="7"/>
        <v>0</v>
      </c>
      <c r="AA68" s="39">
        <f t="shared" si="8"/>
        <v>0</v>
      </c>
      <c r="AB68" s="39">
        <f t="shared" si="9"/>
        <v>0</v>
      </c>
      <c r="AC68" s="39">
        <f t="shared" si="10"/>
        <v>0</v>
      </c>
      <c r="AD68" s="39">
        <f t="shared" si="11"/>
        <v>0</v>
      </c>
      <c r="AE68" s="39">
        <f t="shared" si="12"/>
        <v>0</v>
      </c>
      <c r="AF68" s="39">
        <f t="shared" si="13"/>
        <v>0</v>
      </c>
      <c r="AG68" s="39">
        <f t="shared" si="14"/>
        <v>0</v>
      </c>
    </row>
    <row r="69" spans="1:33" ht="7.5" customHeight="1">
      <c r="A69" s="119"/>
      <c r="B69" s="133"/>
      <c r="C69" s="60"/>
      <c r="D69" s="54"/>
      <c r="E69" s="54"/>
      <c r="F69" s="54">
        <v>0</v>
      </c>
      <c r="G69" s="54"/>
      <c r="H69" s="54"/>
      <c r="I69" s="54">
        <v>0</v>
      </c>
      <c r="J69" s="63"/>
      <c r="K69" s="10"/>
      <c r="L69" s="12"/>
      <c r="M69" s="77"/>
      <c r="N69" s="60"/>
      <c r="O69" s="54"/>
      <c r="P69" s="54"/>
      <c r="Q69" s="54">
        <v>0</v>
      </c>
      <c r="R69" s="54"/>
      <c r="S69" s="54"/>
      <c r="T69" s="54">
        <v>0</v>
      </c>
      <c r="U69" s="63"/>
      <c r="V69" s="10"/>
      <c r="W69" s="12"/>
      <c r="X69" s="102"/>
      <c r="Y69" s="11"/>
      <c r="Z69" s="52"/>
      <c r="AA69" s="11"/>
      <c r="AB69" s="11"/>
      <c r="AC69" s="11"/>
      <c r="AD69" s="11"/>
      <c r="AE69" s="11"/>
      <c r="AF69" s="11"/>
      <c r="AG69" s="11"/>
    </row>
    <row r="70" spans="1:33" ht="14.25">
      <c r="A70" s="117">
        <v>2060000</v>
      </c>
      <c r="B70" s="131" t="s">
        <v>20</v>
      </c>
      <c r="C70" s="60">
        <v>3333519</v>
      </c>
      <c r="D70" s="60">
        <v>10511</v>
      </c>
      <c r="E70" s="60">
        <v>600799</v>
      </c>
      <c r="F70" s="60">
        <v>675859</v>
      </c>
      <c r="G70" s="60">
        <v>432580</v>
      </c>
      <c r="H70" s="60">
        <v>415916</v>
      </c>
      <c r="I70" s="60">
        <v>232878</v>
      </c>
      <c r="J70" s="64">
        <v>157419</v>
      </c>
      <c r="K70" s="10">
        <f>SUM(C70+D70+E70+F70+G70+H70+I70+J70)</f>
        <v>5859481</v>
      </c>
      <c r="L70" s="9">
        <v>2060000</v>
      </c>
      <c r="M70" s="75" t="s">
        <v>20</v>
      </c>
      <c r="N70" s="60">
        <v>3333519</v>
      </c>
      <c r="O70" s="60">
        <v>10511</v>
      </c>
      <c r="P70" s="60">
        <v>600799</v>
      </c>
      <c r="Q70" s="60">
        <v>675859</v>
      </c>
      <c r="R70" s="60">
        <v>432580</v>
      </c>
      <c r="S70" s="60">
        <v>415916</v>
      </c>
      <c r="T70" s="60">
        <v>232878</v>
      </c>
      <c r="U70" s="64">
        <v>157419</v>
      </c>
      <c r="V70" s="10">
        <f>SUM(N70+O70+P70+Q70+R70+S70+T70+U70)</f>
        <v>5859481</v>
      </c>
      <c r="W70" s="9">
        <v>2060000</v>
      </c>
      <c r="X70" s="83" t="s">
        <v>20</v>
      </c>
      <c r="Y70" s="11">
        <f t="shared" si="6"/>
        <v>0</v>
      </c>
      <c r="Z70" s="52">
        <f t="shared" si="7"/>
        <v>0</v>
      </c>
      <c r="AA70" s="11">
        <f t="shared" si="8"/>
        <v>0</v>
      </c>
      <c r="AB70" s="11">
        <f t="shared" si="9"/>
        <v>0</v>
      </c>
      <c r="AC70" s="11">
        <f t="shared" si="10"/>
        <v>0</v>
      </c>
      <c r="AD70" s="11">
        <f t="shared" si="11"/>
        <v>0</v>
      </c>
      <c r="AE70" s="11">
        <f t="shared" si="12"/>
        <v>0</v>
      </c>
      <c r="AF70" s="11">
        <f t="shared" si="13"/>
        <v>0</v>
      </c>
      <c r="AG70" s="11">
        <f t="shared" si="14"/>
        <v>0</v>
      </c>
    </row>
    <row r="71" spans="1:33" ht="15">
      <c r="A71" s="119"/>
      <c r="B71" s="133"/>
      <c r="C71" s="60"/>
      <c r="D71" s="54"/>
      <c r="E71" s="54"/>
      <c r="F71" s="54">
        <v>0</v>
      </c>
      <c r="G71" s="54"/>
      <c r="H71" s="54"/>
      <c r="I71" s="54">
        <v>0</v>
      </c>
      <c r="J71" s="63"/>
      <c r="K71" s="10"/>
      <c r="L71" s="12"/>
      <c r="M71" s="77"/>
      <c r="N71" s="60"/>
      <c r="O71" s="54"/>
      <c r="P71" s="54"/>
      <c r="Q71" s="54">
        <v>0</v>
      </c>
      <c r="R71" s="54"/>
      <c r="S71" s="54"/>
      <c r="T71" s="54">
        <v>0</v>
      </c>
      <c r="U71" s="63"/>
      <c r="V71" s="10"/>
      <c r="W71" s="12"/>
      <c r="X71" s="102"/>
      <c r="Y71" s="11"/>
      <c r="Z71" s="52"/>
      <c r="AA71" s="11"/>
      <c r="AB71" s="11"/>
      <c r="AC71" s="11"/>
      <c r="AD71" s="11"/>
      <c r="AE71" s="11"/>
      <c r="AF71" s="11"/>
      <c r="AG71" s="11"/>
    </row>
    <row r="72" spans="1:33" ht="14.25">
      <c r="A72" s="117">
        <v>2070000</v>
      </c>
      <c r="B72" s="131" t="s">
        <v>21</v>
      </c>
      <c r="C72" s="60">
        <v>12309318</v>
      </c>
      <c r="D72" s="60">
        <v>49419</v>
      </c>
      <c r="E72" s="60">
        <v>4603103</v>
      </c>
      <c r="F72" s="60">
        <v>2391249</v>
      </c>
      <c r="G72" s="60">
        <v>1265923</v>
      </c>
      <c r="H72" s="60">
        <v>1675977</v>
      </c>
      <c r="I72" s="60">
        <v>887226</v>
      </c>
      <c r="J72" s="64">
        <v>967822</v>
      </c>
      <c r="K72" s="10">
        <f>SUM(C72+D72+E72+F72+G72+H72+I72+J72)</f>
        <v>24150037</v>
      </c>
      <c r="L72" s="9">
        <v>2070000</v>
      </c>
      <c r="M72" s="75" t="s">
        <v>21</v>
      </c>
      <c r="N72" s="60">
        <v>12309318</v>
      </c>
      <c r="O72" s="60">
        <v>49419</v>
      </c>
      <c r="P72" s="60">
        <v>4603103</v>
      </c>
      <c r="Q72" s="60">
        <v>2391249</v>
      </c>
      <c r="R72" s="60">
        <v>1265923</v>
      </c>
      <c r="S72" s="60">
        <v>1675977</v>
      </c>
      <c r="T72" s="60">
        <v>887226</v>
      </c>
      <c r="U72" s="64">
        <v>967822</v>
      </c>
      <c r="V72" s="10">
        <f>SUM(N72+O72+P72+Q72+R72+S72+T72+U72)</f>
        <v>24150037</v>
      </c>
      <c r="W72" s="9">
        <v>2070000</v>
      </c>
      <c r="X72" s="83" t="s">
        <v>21</v>
      </c>
      <c r="Y72" s="11">
        <f t="shared" si="6"/>
        <v>0</v>
      </c>
      <c r="Z72" s="52">
        <f t="shared" si="7"/>
        <v>0</v>
      </c>
      <c r="AA72" s="11">
        <f t="shared" si="8"/>
        <v>0</v>
      </c>
      <c r="AB72" s="11">
        <f t="shared" si="9"/>
        <v>0</v>
      </c>
      <c r="AC72" s="11">
        <f t="shared" si="10"/>
        <v>0</v>
      </c>
      <c r="AD72" s="11">
        <f t="shared" si="11"/>
        <v>0</v>
      </c>
      <c r="AE72" s="11">
        <f t="shared" si="12"/>
        <v>0</v>
      </c>
      <c r="AF72" s="11">
        <f t="shared" si="13"/>
        <v>0</v>
      </c>
      <c r="AG72" s="11">
        <f t="shared" si="14"/>
        <v>0</v>
      </c>
    </row>
    <row r="73" spans="1:33" ht="7.5" customHeight="1">
      <c r="A73" s="119"/>
      <c r="B73" s="133"/>
      <c r="C73" s="60"/>
      <c r="D73" s="54"/>
      <c r="E73" s="54"/>
      <c r="F73" s="54">
        <v>0</v>
      </c>
      <c r="G73" s="54"/>
      <c r="H73" s="54"/>
      <c r="I73" s="54">
        <v>0</v>
      </c>
      <c r="J73" s="63"/>
      <c r="K73" s="10"/>
      <c r="L73" s="12"/>
      <c r="M73" s="77"/>
      <c r="N73" s="60"/>
      <c r="O73" s="54"/>
      <c r="P73" s="54"/>
      <c r="Q73" s="54">
        <v>0</v>
      </c>
      <c r="R73" s="54"/>
      <c r="S73" s="54"/>
      <c r="T73" s="54">
        <v>0</v>
      </c>
      <c r="U73" s="63"/>
      <c r="V73" s="10"/>
      <c r="W73" s="12"/>
      <c r="X73" s="102"/>
      <c r="Y73" s="11"/>
      <c r="Z73" s="52"/>
      <c r="AA73" s="11"/>
      <c r="AB73" s="11"/>
      <c r="AC73" s="11"/>
      <c r="AD73" s="11"/>
      <c r="AE73" s="11"/>
      <c r="AF73" s="11"/>
      <c r="AG73" s="11"/>
    </row>
    <row r="74" spans="1:33" ht="14.25">
      <c r="A74" s="117">
        <v>2080000</v>
      </c>
      <c r="B74" s="131" t="s">
        <v>22</v>
      </c>
      <c r="C74" s="60"/>
      <c r="D74" s="60"/>
      <c r="E74" s="60"/>
      <c r="F74" s="60"/>
      <c r="G74" s="60"/>
      <c r="H74" s="60"/>
      <c r="I74" s="60"/>
      <c r="J74" s="64"/>
      <c r="K74" s="10">
        <f>SUM(C74+D74+E74+F74+G74+H74+I74+J74)</f>
        <v>0</v>
      </c>
      <c r="L74" s="9">
        <v>2080000</v>
      </c>
      <c r="M74" s="75" t="s">
        <v>22</v>
      </c>
      <c r="N74" s="60"/>
      <c r="O74" s="60"/>
      <c r="P74" s="60"/>
      <c r="Q74" s="60"/>
      <c r="R74" s="60"/>
      <c r="S74" s="60"/>
      <c r="T74" s="60"/>
      <c r="U74" s="64"/>
      <c r="V74" s="10">
        <f>SUM(N74+O74+P74+Q74+R74+S74+T74+U74)</f>
        <v>0</v>
      </c>
      <c r="W74" s="9">
        <v>2080000</v>
      </c>
      <c r="X74" s="83" t="s">
        <v>22</v>
      </c>
      <c r="Y74" s="11">
        <f t="shared" si="6"/>
        <v>0</v>
      </c>
      <c r="Z74" s="52">
        <f t="shared" si="7"/>
        <v>0</v>
      </c>
      <c r="AA74" s="11">
        <f t="shared" si="8"/>
        <v>0</v>
      </c>
      <c r="AB74" s="11">
        <f t="shared" si="9"/>
        <v>0</v>
      </c>
      <c r="AC74" s="11">
        <f t="shared" si="10"/>
        <v>0</v>
      </c>
      <c r="AD74" s="11">
        <f t="shared" si="11"/>
        <v>0</v>
      </c>
      <c r="AE74" s="11">
        <f t="shared" si="12"/>
        <v>0</v>
      </c>
      <c r="AF74" s="11">
        <f t="shared" si="13"/>
        <v>0</v>
      </c>
      <c r="AG74" s="11">
        <f t="shared" si="14"/>
        <v>0</v>
      </c>
    </row>
    <row r="75" spans="1:33" ht="7.5" customHeight="1">
      <c r="A75" s="119"/>
      <c r="B75" s="133"/>
      <c r="C75" s="60"/>
      <c r="D75" s="54"/>
      <c r="E75" s="54"/>
      <c r="F75" s="54"/>
      <c r="G75" s="54"/>
      <c r="H75" s="54"/>
      <c r="I75" s="54"/>
      <c r="J75" s="63"/>
      <c r="K75" s="10"/>
      <c r="L75" s="12"/>
      <c r="M75" s="77"/>
      <c r="N75" s="60"/>
      <c r="O75" s="54"/>
      <c r="P75" s="54"/>
      <c r="Q75" s="54"/>
      <c r="R75" s="54"/>
      <c r="S75" s="54"/>
      <c r="T75" s="54"/>
      <c r="U75" s="63"/>
      <c r="V75" s="10"/>
      <c r="W75" s="12"/>
      <c r="X75" s="102"/>
      <c r="Y75" s="11"/>
      <c r="Z75" s="52"/>
      <c r="AA75" s="11"/>
      <c r="AB75" s="11"/>
      <c r="AC75" s="11"/>
      <c r="AD75" s="11"/>
      <c r="AE75" s="11"/>
      <c r="AF75" s="11"/>
      <c r="AG75" s="11"/>
    </row>
    <row r="76" spans="1:33" ht="14.25">
      <c r="A76" s="117">
        <v>2090000</v>
      </c>
      <c r="B76" s="131" t="s">
        <v>23</v>
      </c>
      <c r="C76" s="60"/>
      <c r="D76" s="60"/>
      <c r="E76" s="60"/>
      <c r="F76" s="60"/>
      <c r="G76" s="60"/>
      <c r="H76" s="60"/>
      <c r="I76" s="60"/>
      <c r="J76" s="64"/>
      <c r="K76" s="10">
        <f>SUM(C76+D76+E76+F76+G76+H76+I76+J76)</f>
        <v>0</v>
      </c>
      <c r="L76" s="9">
        <v>2090000</v>
      </c>
      <c r="M76" s="75" t="s">
        <v>23</v>
      </c>
      <c r="N76" s="60"/>
      <c r="O76" s="60"/>
      <c r="P76" s="60"/>
      <c r="Q76" s="60"/>
      <c r="R76" s="60"/>
      <c r="S76" s="60"/>
      <c r="T76" s="60"/>
      <c r="U76" s="64"/>
      <c r="V76" s="10">
        <f>SUM(N76+O76+P76+Q76+R76+S76+T76+U76)</f>
        <v>0</v>
      </c>
      <c r="W76" s="9">
        <v>2090000</v>
      </c>
      <c r="X76" s="83" t="s">
        <v>23</v>
      </c>
      <c r="Y76" s="11">
        <f t="shared" si="6"/>
        <v>0</v>
      </c>
      <c r="Z76" s="52">
        <f t="shared" si="7"/>
        <v>0</v>
      </c>
      <c r="AA76" s="11">
        <f t="shared" si="8"/>
        <v>0</v>
      </c>
      <c r="AB76" s="11">
        <f t="shared" si="9"/>
        <v>0</v>
      </c>
      <c r="AC76" s="11">
        <f t="shared" si="10"/>
        <v>0</v>
      </c>
      <c r="AD76" s="11">
        <f t="shared" si="11"/>
        <v>0</v>
      </c>
      <c r="AE76" s="11">
        <f t="shared" si="12"/>
        <v>0</v>
      </c>
      <c r="AF76" s="11">
        <f t="shared" si="13"/>
        <v>0</v>
      </c>
      <c r="AG76" s="11">
        <f t="shared" si="14"/>
        <v>0</v>
      </c>
    </row>
    <row r="77" spans="1:33" ht="7.5" customHeight="1" thickBot="1">
      <c r="A77" s="125"/>
      <c r="B77" s="138"/>
      <c r="C77" s="65"/>
      <c r="D77" s="65"/>
      <c r="E77" s="65"/>
      <c r="F77" s="65"/>
      <c r="G77" s="68"/>
      <c r="H77" s="65"/>
      <c r="I77" s="65"/>
      <c r="J77" s="68"/>
      <c r="K77" s="14"/>
      <c r="L77" s="18"/>
      <c r="M77" s="82"/>
      <c r="N77" s="65"/>
      <c r="O77" s="65"/>
      <c r="P77" s="65"/>
      <c r="Q77" s="65"/>
      <c r="R77" s="68"/>
      <c r="S77" s="65"/>
      <c r="T77" s="65"/>
      <c r="U77" s="68"/>
      <c r="V77" s="14"/>
      <c r="W77" s="18"/>
      <c r="X77" s="107"/>
      <c r="Y77" s="19">
        <f t="shared" si="6"/>
        <v>0</v>
      </c>
      <c r="Z77" s="38">
        <f t="shared" si="7"/>
        <v>0</v>
      </c>
      <c r="AA77" s="19">
        <f t="shared" si="8"/>
        <v>0</v>
      </c>
      <c r="AB77" s="19">
        <f t="shared" si="9"/>
        <v>0</v>
      </c>
      <c r="AC77" s="19">
        <f t="shared" si="10"/>
        <v>0</v>
      </c>
      <c r="AD77" s="19">
        <f t="shared" si="11"/>
        <v>0</v>
      </c>
      <c r="AE77" s="19">
        <f t="shared" si="12"/>
        <v>0</v>
      </c>
      <c r="AF77" s="19">
        <f t="shared" si="13"/>
        <v>0</v>
      </c>
      <c r="AG77" s="19">
        <f t="shared" si="14"/>
        <v>0</v>
      </c>
    </row>
    <row r="78" spans="1:33" ht="15.75" thickBot="1">
      <c r="A78" s="121">
        <v>4000000</v>
      </c>
      <c r="B78" s="136" t="s">
        <v>24</v>
      </c>
      <c r="C78" s="67">
        <f aca="true" t="shared" si="34" ref="C78:J78">SUM(C79+C82+C86+C88+C90+C92+C94)</f>
        <v>328755398</v>
      </c>
      <c r="D78" s="67">
        <f t="shared" si="34"/>
        <v>17391702</v>
      </c>
      <c r="E78" s="67">
        <f t="shared" si="34"/>
        <v>51505689</v>
      </c>
      <c r="F78" s="67">
        <f t="shared" si="34"/>
        <v>90295450</v>
      </c>
      <c r="G78" s="67">
        <f t="shared" si="34"/>
        <v>17598417</v>
      </c>
      <c r="H78" s="67">
        <f t="shared" si="34"/>
        <v>23304486</v>
      </c>
      <c r="I78" s="69">
        <f t="shared" si="34"/>
        <v>16496626</v>
      </c>
      <c r="J78" s="67">
        <f t="shared" si="34"/>
        <v>29957644</v>
      </c>
      <c r="K78" s="148">
        <f>SUM(K79+K82+K86+K90+K88+K92+K94)</f>
        <v>575305412</v>
      </c>
      <c r="L78" s="15">
        <v>4000000</v>
      </c>
      <c r="M78" s="80" t="s">
        <v>24</v>
      </c>
      <c r="N78" s="67">
        <f aca="true" t="shared" si="35" ref="N78:U78">SUM(N79+N82+N86+N88+N90+N92+N94)</f>
        <v>350107129</v>
      </c>
      <c r="O78" s="67">
        <f t="shared" si="35"/>
        <v>17391702</v>
      </c>
      <c r="P78" s="67">
        <f t="shared" si="35"/>
        <v>55555155</v>
      </c>
      <c r="Q78" s="67">
        <f t="shared" si="35"/>
        <v>96185582</v>
      </c>
      <c r="R78" s="67">
        <f t="shared" si="35"/>
        <v>18334684</v>
      </c>
      <c r="S78" s="67">
        <f t="shared" si="35"/>
        <v>23672619</v>
      </c>
      <c r="T78" s="69">
        <f t="shared" si="35"/>
        <v>16496626</v>
      </c>
      <c r="U78" s="67">
        <f t="shared" si="35"/>
        <v>34375243</v>
      </c>
      <c r="V78" s="154">
        <f>SUM(V79+V82+V86+V90+V88+V92+V94)</f>
        <v>612118740</v>
      </c>
      <c r="W78" s="15">
        <v>4000000</v>
      </c>
      <c r="X78" s="105" t="s">
        <v>24</v>
      </c>
      <c r="Y78" s="7">
        <f aca="true" t="shared" si="36" ref="Y78:AG79">SUM(N78-C78)</f>
        <v>21351731</v>
      </c>
      <c r="Z78" s="41">
        <f t="shared" si="36"/>
        <v>0</v>
      </c>
      <c r="AA78" s="7">
        <f t="shared" si="36"/>
        <v>4049466</v>
      </c>
      <c r="AB78" s="7">
        <f t="shared" si="36"/>
        <v>5890132</v>
      </c>
      <c r="AC78" s="7">
        <f t="shared" si="36"/>
        <v>736267</v>
      </c>
      <c r="AD78" s="7">
        <f t="shared" si="36"/>
        <v>368133</v>
      </c>
      <c r="AE78" s="7">
        <f t="shared" si="36"/>
        <v>0</v>
      </c>
      <c r="AF78" s="7">
        <f t="shared" si="36"/>
        <v>4417599</v>
      </c>
      <c r="AG78" s="7">
        <f t="shared" si="36"/>
        <v>36813328</v>
      </c>
    </row>
    <row r="79" spans="1:33" ht="14.25">
      <c r="A79" s="116">
        <v>4010000</v>
      </c>
      <c r="B79" s="137" t="s">
        <v>25</v>
      </c>
      <c r="C79" s="59">
        <v>106544005</v>
      </c>
      <c r="D79" s="59">
        <v>11550693</v>
      </c>
      <c r="E79" s="59">
        <v>19905342</v>
      </c>
      <c r="F79" s="59">
        <v>39777057</v>
      </c>
      <c r="G79" s="59">
        <v>5991051</v>
      </c>
      <c r="H79" s="59">
        <v>4105910</v>
      </c>
      <c r="I79" s="59">
        <v>1114470</v>
      </c>
      <c r="J79" s="94">
        <v>1158244</v>
      </c>
      <c r="K79" s="10">
        <f>SUM(C79+D79+E79+F79+G79+H79+I79+J79)</f>
        <v>190146772</v>
      </c>
      <c r="L79" s="8">
        <v>4010000</v>
      </c>
      <c r="M79" s="81" t="s">
        <v>25</v>
      </c>
      <c r="N79" s="59">
        <v>106544005</v>
      </c>
      <c r="O79" s="59">
        <v>11550693</v>
      </c>
      <c r="P79" s="59">
        <v>19905342</v>
      </c>
      <c r="Q79" s="59">
        <v>39777057</v>
      </c>
      <c r="R79" s="59">
        <v>5991051</v>
      </c>
      <c r="S79" s="59">
        <v>4105910</v>
      </c>
      <c r="T79" s="59">
        <v>1114470</v>
      </c>
      <c r="U79" s="94">
        <v>1158244</v>
      </c>
      <c r="V79" s="10">
        <f>SUM(N79+O79+P79+Q79+R79+S79+T79+U79)</f>
        <v>190146772</v>
      </c>
      <c r="W79" s="8">
        <v>4010000</v>
      </c>
      <c r="X79" s="106" t="s">
        <v>25</v>
      </c>
      <c r="Y79" s="11">
        <f t="shared" si="36"/>
        <v>0</v>
      </c>
      <c r="Z79" s="52">
        <f t="shared" si="36"/>
        <v>0</v>
      </c>
      <c r="AA79" s="11">
        <f t="shared" si="36"/>
        <v>0</v>
      </c>
      <c r="AB79" s="11">
        <f t="shared" si="36"/>
        <v>0</v>
      </c>
      <c r="AC79" s="11">
        <f t="shared" si="36"/>
        <v>0</v>
      </c>
      <c r="AD79" s="11">
        <f t="shared" si="36"/>
        <v>0</v>
      </c>
      <c r="AE79" s="11">
        <f t="shared" si="36"/>
        <v>0</v>
      </c>
      <c r="AF79" s="11">
        <f t="shared" si="36"/>
        <v>0</v>
      </c>
      <c r="AG79" s="11">
        <f t="shared" si="36"/>
        <v>0</v>
      </c>
    </row>
    <row r="80" spans="1:33" ht="15">
      <c r="A80" s="119">
        <v>4010104</v>
      </c>
      <c r="B80" s="133" t="s">
        <v>57</v>
      </c>
      <c r="C80" s="62">
        <v>46811003</v>
      </c>
      <c r="D80" s="62">
        <v>11255996</v>
      </c>
      <c r="E80" s="62">
        <v>8114794</v>
      </c>
      <c r="F80" s="62">
        <v>5961605</v>
      </c>
      <c r="G80" s="62">
        <v>1130568</v>
      </c>
      <c r="H80" s="62">
        <v>2215762</v>
      </c>
      <c r="I80" s="62">
        <v>779895</v>
      </c>
      <c r="J80" s="95">
        <v>472953</v>
      </c>
      <c r="K80" s="145">
        <f>SUM(C80+D80+E80+F80+G80+H80+I80+J80)</f>
        <v>76742576</v>
      </c>
      <c r="L80" s="12">
        <v>4010104</v>
      </c>
      <c r="M80" s="77" t="s">
        <v>57</v>
      </c>
      <c r="N80" s="62">
        <v>46811003</v>
      </c>
      <c r="O80" s="62">
        <v>11255996</v>
      </c>
      <c r="P80" s="62">
        <v>8114794</v>
      </c>
      <c r="Q80" s="62">
        <v>5961605</v>
      </c>
      <c r="R80" s="62">
        <v>1130568</v>
      </c>
      <c r="S80" s="62">
        <v>2215762</v>
      </c>
      <c r="T80" s="62">
        <v>779895</v>
      </c>
      <c r="U80" s="95">
        <v>472953</v>
      </c>
      <c r="V80" s="145">
        <f>SUM(N80+O80+P80+Q80+R80+S80+T80+U80)</f>
        <v>76742576</v>
      </c>
      <c r="W80" s="12">
        <v>4010104</v>
      </c>
      <c r="X80" s="102" t="s">
        <v>57</v>
      </c>
      <c r="Y80" s="11">
        <f aca="true" t="shared" si="37" ref="Y80:AG81">SUM(N80-C80)</f>
        <v>0</v>
      </c>
      <c r="Z80" s="52">
        <f t="shared" si="37"/>
        <v>0</v>
      </c>
      <c r="AA80" s="11">
        <f t="shared" si="37"/>
        <v>0</v>
      </c>
      <c r="AB80" s="11">
        <f t="shared" si="37"/>
        <v>0</v>
      </c>
      <c r="AC80" s="11">
        <f t="shared" si="37"/>
        <v>0</v>
      </c>
      <c r="AD80" s="11">
        <f t="shared" si="37"/>
        <v>0</v>
      </c>
      <c r="AE80" s="11">
        <f t="shared" si="37"/>
        <v>0</v>
      </c>
      <c r="AF80" s="11">
        <f t="shared" si="37"/>
        <v>0</v>
      </c>
      <c r="AG80" s="11">
        <f t="shared" si="37"/>
        <v>0</v>
      </c>
    </row>
    <row r="81" spans="1:33" ht="7.5" customHeight="1">
      <c r="A81" s="119"/>
      <c r="B81" s="133"/>
      <c r="C81" s="60"/>
      <c r="D81" s="63"/>
      <c r="E81" s="63"/>
      <c r="F81" s="63">
        <v>0</v>
      </c>
      <c r="G81" s="63"/>
      <c r="H81" s="63">
        <v>0</v>
      </c>
      <c r="I81" s="54">
        <v>0</v>
      </c>
      <c r="J81" s="63"/>
      <c r="K81" s="10">
        <f>SUM(C81+D81+E81+F81+G81+H81+I81+J81)</f>
        <v>0</v>
      </c>
      <c r="L81" s="12"/>
      <c r="M81" s="77"/>
      <c r="N81" s="60"/>
      <c r="O81" s="63"/>
      <c r="P81" s="63"/>
      <c r="Q81" s="63">
        <v>0</v>
      </c>
      <c r="R81" s="63"/>
      <c r="S81" s="63">
        <v>0</v>
      </c>
      <c r="T81" s="54">
        <v>0</v>
      </c>
      <c r="U81" s="63"/>
      <c r="V81" s="10">
        <f>SUM(N81+O81+P81+Q81+R81+S81+T81+U81)</f>
        <v>0</v>
      </c>
      <c r="W81" s="12"/>
      <c r="X81" s="102"/>
      <c r="Y81" s="10">
        <f t="shared" si="37"/>
        <v>0</v>
      </c>
      <c r="Z81" s="40">
        <f t="shared" si="37"/>
        <v>0</v>
      </c>
      <c r="AA81" s="10">
        <f t="shared" si="37"/>
        <v>0</v>
      </c>
      <c r="AB81" s="10">
        <f t="shared" si="37"/>
        <v>0</v>
      </c>
      <c r="AC81" s="10">
        <f t="shared" si="37"/>
        <v>0</v>
      </c>
      <c r="AD81" s="10">
        <f t="shared" si="37"/>
        <v>0</v>
      </c>
      <c r="AE81" s="10">
        <f t="shared" si="37"/>
        <v>0</v>
      </c>
      <c r="AF81" s="10">
        <f t="shared" si="37"/>
        <v>0</v>
      </c>
      <c r="AG81" s="10">
        <f t="shared" si="37"/>
        <v>0</v>
      </c>
    </row>
    <row r="82" spans="1:33" ht="14.25">
      <c r="A82" s="117">
        <v>4020000</v>
      </c>
      <c r="B82" s="131" t="s">
        <v>45</v>
      </c>
      <c r="C82" s="60">
        <v>7707562</v>
      </c>
      <c r="D82" s="70">
        <v>2808974</v>
      </c>
      <c r="E82" s="70">
        <v>2332345</v>
      </c>
      <c r="F82" s="70">
        <v>3245441</v>
      </c>
      <c r="G82" s="70">
        <v>746684</v>
      </c>
      <c r="H82" s="70">
        <v>1937621</v>
      </c>
      <c r="I82" s="61">
        <v>712570</v>
      </c>
      <c r="J82" s="70">
        <v>434693</v>
      </c>
      <c r="K82" s="146">
        <f>SUM(K83:K84)</f>
        <v>19925890</v>
      </c>
      <c r="L82" s="9">
        <v>4020000</v>
      </c>
      <c r="M82" s="75" t="s">
        <v>45</v>
      </c>
      <c r="N82" s="60">
        <v>7707562</v>
      </c>
      <c r="O82" s="70">
        <v>2808974</v>
      </c>
      <c r="P82" s="70">
        <v>2332345</v>
      </c>
      <c r="Q82" s="70">
        <v>3245441</v>
      </c>
      <c r="R82" s="70">
        <v>746684</v>
      </c>
      <c r="S82" s="70">
        <v>1937621</v>
      </c>
      <c r="T82" s="61">
        <v>712570</v>
      </c>
      <c r="U82" s="70">
        <v>434693</v>
      </c>
      <c r="V82" s="152">
        <f>SUM(V83:V84)</f>
        <v>19925890</v>
      </c>
      <c r="W82" s="9">
        <v>4020000</v>
      </c>
      <c r="X82" s="83" t="s">
        <v>45</v>
      </c>
      <c r="Y82" s="10">
        <f aca="true" t="shared" si="38" ref="Y82:Y97">SUM(N82-C82)</f>
        <v>0</v>
      </c>
      <c r="Z82" s="40">
        <f aca="true" t="shared" si="39" ref="Z82:Z97">SUM(O82-D82)</f>
        <v>0</v>
      </c>
      <c r="AA82" s="10">
        <f aca="true" t="shared" si="40" ref="AA82:AA97">SUM(P82-E82)</f>
        <v>0</v>
      </c>
      <c r="AB82" s="10">
        <f aca="true" t="shared" si="41" ref="AB82:AB97">SUM(Q82-F82)</f>
        <v>0</v>
      </c>
      <c r="AC82" s="10">
        <f aca="true" t="shared" si="42" ref="AC82:AC97">SUM(R82-G82)</f>
        <v>0</v>
      </c>
      <c r="AD82" s="10">
        <f aca="true" t="shared" si="43" ref="AD82:AD97">SUM(S82-H82)</f>
        <v>0</v>
      </c>
      <c r="AE82" s="10">
        <f aca="true" t="shared" si="44" ref="AE82:AE97">SUM(T82-I82)</f>
        <v>0</v>
      </c>
      <c r="AF82" s="10">
        <f aca="true" t="shared" si="45" ref="AF82:AF96">SUM(U82-J82)</f>
        <v>0</v>
      </c>
      <c r="AG82" s="10">
        <f aca="true" t="shared" si="46" ref="AG82:AG96">SUM(V82-K82)</f>
        <v>0</v>
      </c>
    </row>
    <row r="83" spans="1:33" ht="14.25">
      <c r="A83" s="117">
        <v>4020100</v>
      </c>
      <c r="B83" s="131" t="s">
        <v>40</v>
      </c>
      <c r="C83" s="60">
        <v>2754144</v>
      </c>
      <c r="D83" s="60">
        <v>712633</v>
      </c>
      <c r="E83" s="60">
        <v>712545</v>
      </c>
      <c r="F83" s="60">
        <v>1045357</v>
      </c>
      <c r="G83" s="60">
        <v>267107</v>
      </c>
      <c r="H83" s="60">
        <v>744860</v>
      </c>
      <c r="I83" s="60">
        <v>263465</v>
      </c>
      <c r="J83" s="64">
        <v>167219</v>
      </c>
      <c r="K83" s="10">
        <f aca="true" t="shared" si="47" ref="K83:K88">SUM(C83+D83+E83+F83+G83+H83+I83+J83)</f>
        <v>6667330</v>
      </c>
      <c r="L83" s="9">
        <v>4020100</v>
      </c>
      <c r="M83" s="75" t="s">
        <v>40</v>
      </c>
      <c r="N83" s="60">
        <v>2754144</v>
      </c>
      <c r="O83" s="60">
        <v>712633</v>
      </c>
      <c r="P83" s="60">
        <v>712545</v>
      </c>
      <c r="Q83" s="60">
        <v>1045357</v>
      </c>
      <c r="R83" s="60">
        <v>267107</v>
      </c>
      <c r="S83" s="60">
        <v>744860</v>
      </c>
      <c r="T83" s="60">
        <v>263465</v>
      </c>
      <c r="U83" s="64">
        <v>167219</v>
      </c>
      <c r="V83" s="10">
        <f aca="true" t="shared" si="48" ref="V83:V88">SUM(N83+O83+P83+Q83+R83+S83+T83+U83)</f>
        <v>6667330</v>
      </c>
      <c r="W83" s="9">
        <v>4020100</v>
      </c>
      <c r="X83" s="83" t="s">
        <v>40</v>
      </c>
      <c r="Y83" s="11">
        <f t="shared" si="38"/>
        <v>0</v>
      </c>
      <c r="Z83" s="52">
        <f t="shared" si="39"/>
        <v>0</v>
      </c>
      <c r="AA83" s="11">
        <f t="shared" si="40"/>
        <v>0</v>
      </c>
      <c r="AB83" s="11">
        <f t="shared" si="41"/>
        <v>0</v>
      </c>
      <c r="AC83" s="11">
        <f t="shared" si="42"/>
        <v>0</v>
      </c>
      <c r="AD83" s="11">
        <f t="shared" si="43"/>
        <v>0</v>
      </c>
      <c r="AE83" s="11">
        <f t="shared" si="44"/>
        <v>0</v>
      </c>
      <c r="AF83" s="11">
        <f t="shared" si="45"/>
        <v>0</v>
      </c>
      <c r="AG83" s="11">
        <f t="shared" si="46"/>
        <v>0</v>
      </c>
    </row>
    <row r="84" spans="1:33" ht="14.25">
      <c r="A84" s="117">
        <v>4020200</v>
      </c>
      <c r="B84" s="131" t="s">
        <v>36</v>
      </c>
      <c r="C84" s="60">
        <v>4953418</v>
      </c>
      <c r="D84" s="60">
        <v>2096341</v>
      </c>
      <c r="E84" s="60">
        <v>1619800</v>
      </c>
      <c r="F84" s="60">
        <v>2200084</v>
      </c>
      <c r="G84" s="60">
        <v>479577</v>
      </c>
      <c r="H84" s="60">
        <v>1192761</v>
      </c>
      <c r="I84" s="60">
        <v>449105</v>
      </c>
      <c r="J84" s="64">
        <v>267474</v>
      </c>
      <c r="K84" s="10">
        <f t="shared" si="47"/>
        <v>13258560</v>
      </c>
      <c r="L84" s="9">
        <v>4020200</v>
      </c>
      <c r="M84" s="75" t="s">
        <v>36</v>
      </c>
      <c r="N84" s="60">
        <v>4953418</v>
      </c>
      <c r="O84" s="60">
        <v>2096341</v>
      </c>
      <c r="P84" s="60">
        <v>1619800</v>
      </c>
      <c r="Q84" s="60">
        <v>2200084</v>
      </c>
      <c r="R84" s="60">
        <v>479577</v>
      </c>
      <c r="S84" s="60">
        <v>1192761</v>
      </c>
      <c r="T84" s="60">
        <v>449105</v>
      </c>
      <c r="U84" s="64">
        <v>267474</v>
      </c>
      <c r="V84" s="10">
        <f t="shared" si="48"/>
        <v>13258560</v>
      </c>
      <c r="W84" s="9">
        <v>4020200</v>
      </c>
      <c r="X84" s="83" t="s">
        <v>36</v>
      </c>
      <c r="Y84" s="11">
        <f t="shared" si="38"/>
        <v>0</v>
      </c>
      <c r="Z84" s="52">
        <f t="shared" si="39"/>
        <v>0</v>
      </c>
      <c r="AA84" s="11">
        <f t="shared" si="40"/>
        <v>0</v>
      </c>
      <c r="AB84" s="11">
        <f t="shared" si="41"/>
        <v>0</v>
      </c>
      <c r="AC84" s="11">
        <f t="shared" si="42"/>
        <v>0</v>
      </c>
      <c r="AD84" s="11">
        <f t="shared" si="43"/>
        <v>0</v>
      </c>
      <c r="AE84" s="11">
        <f t="shared" si="44"/>
        <v>0</v>
      </c>
      <c r="AF84" s="11">
        <f t="shared" si="45"/>
        <v>0</v>
      </c>
      <c r="AG84" s="11">
        <f t="shared" si="46"/>
        <v>0</v>
      </c>
    </row>
    <row r="85" spans="1:33" ht="14.25">
      <c r="A85" s="119"/>
      <c r="B85" s="131"/>
      <c r="C85" s="60"/>
      <c r="D85" s="63"/>
      <c r="E85" s="63"/>
      <c r="F85" s="63">
        <v>0</v>
      </c>
      <c r="G85" s="63"/>
      <c r="H85" s="63">
        <v>0</v>
      </c>
      <c r="I85" s="54">
        <v>0</v>
      </c>
      <c r="J85" s="63"/>
      <c r="K85" s="10">
        <f t="shared" si="47"/>
        <v>0</v>
      </c>
      <c r="L85" s="12"/>
      <c r="M85" s="75"/>
      <c r="N85" s="60"/>
      <c r="O85" s="63"/>
      <c r="P85" s="63"/>
      <c r="Q85" s="63">
        <v>0</v>
      </c>
      <c r="R85" s="63"/>
      <c r="S85" s="63">
        <v>0</v>
      </c>
      <c r="T85" s="54">
        <v>0</v>
      </c>
      <c r="U85" s="63"/>
      <c r="V85" s="10">
        <f t="shared" si="48"/>
        <v>0</v>
      </c>
      <c r="W85" s="12"/>
      <c r="X85" s="83"/>
      <c r="Y85" s="11">
        <f t="shared" si="38"/>
        <v>0</v>
      </c>
      <c r="Z85" s="52">
        <f t="shared" si="39"/>
        <v>0</v>
      </c>
      <c r="AA85" s="11">
        <f t="shared" si="40"/>
        <v>0</v>
      </c>
      <c r="AB85" s="11">
        <f t="shared" si="41"/>
        <v>0</v>
      </c>
      <c r="AC85" s="11">
        <f t="shared" si="42"/>
        <v>0</v>
      </c>
      <c r="AD85" s="11">
        <f t="shared" si="43"/>
        <v>0</v>
      </c>
      <c r="AE85" s="11">
        <f t="shared" si="44"/>
        <v>0</v>
      </c>
      <c r="AF85" s="11">
        <f t="shared" si="45"/>
        <v>0</v>
      </c>
      <c r="AG85" s="11">
        <f t="shared" si="46"/>
        <v>0</v>
      </c>
    </row>
    <row r="86" spans="1:33" ht="14.25">
      <c r="A86" s="117">
        <v>4040000</v>
      </c>
      <c r="B86" s="131" t="s">
        <v>26</v>
      </c>
      <c r="C86" s="60">
        <v>70718464</v>
      </c>
      <c r="D86" s="60">
        <v>0</v>
      </c>
      <c r="E86" s="60">
        <v>0</v>
      </c>
      <c r="F86" s="60">
        <v>0</v>
      </c>
      <c r="G86" s="60">
        <v>0</v>
      </c>
      <c r="H86" s="60">
        <v>0</v>
      </c>
      <c r="I86" s="60">
        <v>0</v>
      </c>
      <c r="J86" s="64">
        <v>0</v>
      </c>
      <c r="K86" s="10">
        <f t="shared" si="47"/>
        <v>70718464</v>
      </c>
      <c r="L86" s="9">
        <v>4040000</v>
      </c>
      <c r="M86" s="75" t="s">
        <v>26</v>
      </c>
      <c r="N86" s="60">
        <v>70718464</v>
      </c>
      <c r="O86" s="60">
        <v>0</v>
      </c>
      <c r="P86" s="60">
        <v>0</v>
      </c>
      <c r="Q86" s="60">
        <v>0</v>
      </c>
      <c r="R86" s="60">
        <v>0</v>
      </c>
      <c r="S86" s="60">
        <v>0</v>
      </c>
      <c r="T86" s="60">
        <v>0</v>
      </c>
      <c r="U86" s="64">
        <v>0</v>
      </c>
      <c r="V86" s="10">
        <f t="shared" si="48"/>
        <v>70718464</v>
      </c>
      <c r="W86" s="9">
        <v>4040000</v>
      </c>
      <c r="X86" s="83" t="s">
        <v>26</v>
      </c>
      <c r="Y86" s="11">
        <f t="shared" si="38"/>
        <v>0</v>
      </c>
      <c r="Z86" s="52">
        <f t="shared" si="39"/>
        <v>0</v>
      </c>
      <c r="AA86" s="11">
        <f t="shared" si="40"/>
        <v>0</v>
      </c>
      <c r="AB86" s="11">
        <f t="shared" si="41"/>
        <v>0</v>
      </c>
      <c r="AC86" s="11">
        <f t="shared" si="42"/>
        <v>0</v>
      </c>
      <c r="AD86" s="11">
        <f t="shared" si="43"/>
        <v>0</v>
      </c>
      <c r="AE86" s="11">
        <f t="shared" si="44"/>
        <v>0</v>
      </c>
      <c r="AF86" s="11">
        <f t="shared" si="45"/>
        <v>0</v>
      </c>
      <c r="AG86" s="11">
        <f t="shared" si="46"/>
        <v>0</v>
      </c>
    </row>
    <row r="87" spans="1:33" ht="7.5" customHeight="1">
      <c r="A87" s="117"/>
      <c r="B87" s="131"/>
      <c r="C87" s="60"/>
      <c r="D87" s="64"/>
      <c r="E87" s="64"/>
      <c r="F87" s="64">
        <v>0</v>
      </c>
      <c r="G87" s="64"/>
      <c r="H87" s="64">
        <v>0</v>
      </c>
      <c r="I87" s="60">
        <v>0</v>
      </c>
      <c r="J87" s="64"/>
      <c r="K87" s="10">
        <f t="shared" si="47"/>
        <v>0</v>
      </c>
      <c r="L87" s="9"/>
      <c r="M87" s="75"/>
      <c r="N87" s="60"/>
      <c r="O87" s="64"/>
      <c r="P87" s="64"/>
      <c r="Q87" s="64">
        <v>0</v>
      </c>
      <c r="R87" s="64"/>
      <c r="S87" s="64">
        <v>0</v>
      </c>
      <c r="T87" s="60">
        <v>0</v>
      </c>
      <c r="U87" s="64"/>
      <c r="V87" s="10">
        <f t="shared" si="48"/>
        <v>0</v>
      </c>
      <c r="W87" s="9"/>
      <c r="X87" s="83"/>
      <c r="Y87" s="11">
        <f t="shared" si="38"/>
        <v>0</v>
      </c>
      <c r="Z87" s="52">
        <f t="shared" si="39"/>
        <v>0</v>
      </c>
      <c r="AA87" s="11">
        <f t="shared" si="40"/>
        <v>0</v>
      </c>
      <c r="AB87" s="11">
        <f t="shared" si="41"/>
        <v>0</v>
      </c>
      <c r="AC87" s="11">
        <f t="shared" si="42"/>
        <v>0</v>
      </c>
      <c r="AD87" s="11">
        <f t="shared" si="43"/>
        <v>0</v>
      </c>
      <c r="AE87" s="11">
        <f t="shared" si="44"/>
        <v>0</v>
      </c>
      <c r="AF87" s="11">
        <f t="shared" si="45"/>
        <v>0</v>
      </c>
      <c r="AG87" s="11">
        <f t="shared" si="46"/>
        <v>0</v>
      </c>
    </row>
    <row r="88" spans="1:33" ht="15" customHeight="1">
      <c r="A88" s="117">
        <v>4060000</v>
      </c>
      <c r="B88" s="131" t="s">
        <v>81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4">
        <v>0</v>
      </c>
      <c r="K88" s="10">
        <f t="shared" si="47"/>
        <v>0</v>
      </c>
      <c r="L88" s="9">
        <v>4060000</v>
      </c>
      <c r="M88" s="75" t="s">
        <v>81</v>
      </c>
      <c r="N88" s="60">
        <v>0</v>
      </c>
      <c r="O88" s="60">
        <v>0</v>
      </c>
      <c r="P88" s="60">
        <v>0</v>
      </c>
      <c r="Q88" s="60">
        <v>0</v>
      </c>
      <c r="R88" s="60">
        <v>0</v>
      </c>
      <c r="S88" s="60">
        <v>0</v>
      </c>
      <c r="T88" s="60">
        <v>0</v>
      </c>
      <c r="U88" s="64">
        <v>0</v>
      </c>
      <c r="V88" s="10">
        <f t="shared" si="48"/>
        <v>0</v>
      </c>
      <c r="W88" s="9"/>
      <c r="X88" s="83"/>
      <c r="Y88" s="11"/>
      <c r="Z88" s="52"/>
      <c r="AA88" s="11"/>
      <c r="AB88" s="11"/>
      <c r="AC88" s="11"/>
      <c r="AD88" s="11"/>
      <c r="AE88" s="11"/>
      <c r="AF88" s="11"/>
      <c r="AG88" s="11"/>
    </row>
    <row r="89" spans="1:33" ht="7.5" customHeight="1">
      <c r="A89" s="117"/>
      <c r="B89" s="131"/>
      <c r="C89" s="60"/>
      <c r="D89" s="64"/>
      <c r="E89" s="64"/>
      <c r="F89" s="64"/>
      <c r="G89" s="64"/>
      <c r="H89" s="64">
        <v>0</v>
      </c>
      <c r="I89" s="60">
        <v>0</v>
      </c>
      <c r="J89" s="64"/>
      <c r="K89" s="10"/>
      <c r="L89" s="9"/>
      <c r="M89" s="75"/>
      <c r="N89" s="60"/>
      <c r="O89" s="64"/>
      <c r="P89" s="64"/>
      <c r="Q89" s="64"/>
      <c r="R89" s="64"/>
      <c r="S89" s="64">
        <v>0</v>
      </c>
      <c r="T89" s="60">
        <v>0</v>
      </c>
      <c r="U89" s="64"/>
      <c r="V89" s="10"/>
      <c r="W89" s="9"/>
      <c r="X89" s="83"/>
      <c r="Y89" s="11"/>
      <c r="Z89" s="52"/>
      <c r="AA89" s="11"/>
      <c r="AB89" s="11"/>
      <c r="AC89" s="11"/>
      <c r="AD89" s="11"/>
      <c r="AE89" s="11"/>
      <c r="AF89" s="11"/>
      <c r="AG89" s="11"/>
    </row>
    <row r="90" spans="1:33" ht="28.5" customHeight="1">
      <c r="A90" s="117">
        <v>4080000</v>
      </c>
      <c r="B90" s="131" t="s">
        <v>80</v>
      </c>
      <c r="C90" s="60">
        <v>517264</v>
      </c>
      <c r="D90" s="60">
        <v>0</v>
      </c>
      <c r="E90" s="60">
        <v>703787</v>
      </c>
      <c r="F90" s="60">
        <v>10124014</v>
      </c>
      <c r="G90" s="60">
        <v>5280025</v>
      </c>
      <c r="H90" s="60">
        <v>12914775</v>
      </c>
      <c r="I90" s="60">
        <v>13275374</v>
      </c>
      <c r="J90" s="64">
        <v>3810107</v>
      </c>
      <c r="K90" s="10">
        <f>SUM(C90+D90+E90+F90+G90+H90+I90+J90)</f>
        <v>46625346</v>
      </c>
      <c r="L90" s="9">
        <v>4080000</v>
      </c>
      <c r="M90" s="75" t="s">
        <v>75</v>
      </c>
      <c r="N90" s="60">
        <v>517264</v>
      </c>
      <c r="O90" s="60">
        <v>0</v>
      </c>
      <c r="P90" s="60">
        <v>703787</v>
      </c>
      <c r="Q90" s="60">
        <v>10124014</v>
      </c>
      <c r="R90" s="60">
        <v>5280025</v>
      </c>
      <c r="S90" s="60">
        <v>12914775</v>
      </c>
      <c r="T90" s="60">
        <v>13275374</v>
      </c>
      <c r="U90" s="64">
        <v>3810107</v>
      </c>
      <c r="V90" s="10">
        <f>SUM(N90+O90+P90+Q90+R90+S90+T90+U90)</f>
        <v>46625346</v>
      </c>
      <c r="W90" s="9">
        <v>4080000</v>
      </c>
      <c r="X90" s="83" t="s">
        <v>75</v>
      </c>
      <c r="Y90" s="11">
        <f t="shared" si="38"/>
        <v>0</v>
      </c>
      <c r="Z90" s="52">
        <f t="shared" si="39"/>
        <v>0</v>
      </c>
      <c r="AA90" s="11">
        <f t="shared" si="40"/>
        <v>0</v>
      </c>
      <c r="AB90" s="11">
        <f t="shared" si="41"/>
        <v>0</v>
      </c>
      <c r="AC90" s="11">
        <f t="shared" si="42"/>
        <v>0</v>
      </c>
      <c r="AD90" s="11">
        <f t="shared" si="43"/>
        <v>0</v>
      </c>
      <c r="AE90" s="11">
        <f t="shared" si="44"/>
        <v>0</v>
      </c>
      <c r="AF90" s="11">
        <f t="shared" si="45"/>
        <v>0</v>
      </c>
      <c r="AG90" s="11">
        <f t="shared" si="46"/>
        <v>0</v>
      </c>
    </row>
    <row r="91" spans="1:33" ht="7.5" customHeight="1">
      <c r="A91" s="125"/>
      <c r="B91" s="138"/>
      <c r="C91" s="60"/>
      <c r="D91" s="70"/>
      <c r="E91" s="70"/>
      <c r="F91" s="70">
        <v>0</v>
      </c>
      <c r="G91" s="70"/>
      <c r="H91" s="70">
        <v>0</v>
      </c>
      <c r="I91" s="61">
        <v>0</v>
      </c>
      <c r="J91" s="70"/>
      <c r="K91" s="14">
        <f>SUM(C91+D91+E91+F91+G91+H91+I91+J91)</f>
        <v>0</v>
      </c>
      <c r="L91" s="18"/>
      <c r="M91" s="82"/>
      <c r="N91" s="60"/>
      <c r="O91" s="70"/>
      <c r="P91" s="70"/>
      <c r="Q91" s="70">
        <v>0</v>
      </c>
      <c r="R91" s="70"/>
      <c r="S91" s="70">
        <v>0</v>
      </c>
      <c r="T91" s="61">
        <v>0</v>
      </c>
      <c r="U91" s="70"/>
      <c r="V91" s="10">
        <f>SUM(N91+O91+P91+Q91+R91+S91+T91+U91)</f>
        <v>0</v>
      </c>
      <c r="W91" s="18"/>
      <c r="X91" s="107"/>
      <c r="Y91" s="11">
        <f t="shared" si="38"/>
        <v>0</v>
      </c>
      <c r="Z91" s="52">
        <f t="shared" si="39"/>
        <v>0</v>
      </c>
      <c r="AA91" s="11">
        <f t="shared" si="40"/>
        <v>0</v>
      </c>
      <c r="AB91" s="11">
        <f t="shared" si="41"/>
        <v>0</v>
      </c>
      <c r="AC91" s="11">
        <f t="shared" si="42"/>
        <v>0</v>
      </c>
      <c r="AD91" s="11">
        <f t="shared" si="43"/>
        <v>0</v>
      </c>
      <c r="AE91" s="11">
        <f t="shared" si="44"/>
        <v>0</v>
      </c>
      <c r="AF91" s="11">
        <f t="shared" si="45"/>
        <v>0</v>
      </c>
      <c r="AG91" s="11">
        <f t="shared" si="46"/>
        <v>0</v>
      </c>
    </row>
    <row r="92" spans="1:33" ht="14.25">
      <c r="A92" s="117">
        <v>4100000</v>
      </c>
      <c r="B92" s="131" t="s">
        <v>73</v>
      </c>
      <c r="C92" s="60">
        <v>129235873</v>
      </c>
      <c r="D92" s="60">
        <v>3032035</v>
      </c>
      <c r="E92" s="60">
        <v>25902930</v>
      </c>
      <c r="F92" s="60">
        <v>33277978</v>
      </c>
      <c r="G92" s="60">
        <v>5096787</v>
      </c>
      <c r="H92" s="60">
        <v>4104245</v>
      </c>
      <c r="I92" s="60">
        <v>1394212</v>
      </c>
      <c r="J92" s="64">
        <v>21651380</v>
      </c>
      <c r="K92" s="10">
        <f>SUM(C92:J92)</f>
        <v>223695440</v>
      </c>
      <c r="L92" s="9">
        <v>4100000</v>
      </c>
      <c r="M92" s="83" t="s">
        <v>73</v>
      </c>
      <c r="N92" s="60">
        <v>150587604</v>
      </c>
      <c r="O92" s="60">
        <v>3032035</v>
      </c>
      <c r="P92" s="60">
        <v>29952396</v>
      </c>
      <c r="Q92" s="60">
        <v>39168110</v>
      </c>
      <c r="R92" s="60">
        <v>5833054</v>
      </c>
      <c r="S92" s="60">
        <v>4472378</v>
      </c>
      <c r="T92" s="60">
        <v>1394212</v>
      </c>
      <c r="U92" s="64">
        <v>26068979</v>
      </c>
      <c r="V92" s="10">
        <f>SUM(N92+O92+P92+Q92+R92+S92+T92+U92)</f>
        <v>260508768</v>
      </c>
      <c r="W92" s="9">
        <v>4100000</v>
      </c>
      <c r="X92" s="83" t="s">
        <v>73</v>
      </c>
      <c r="Y92" s="11">
        <f>SUM(N92-C92)</f>
        <v>21351731</v>
      </c>
      <c r="Z92" s="52">
        <f t="shared" si="39"/>
        <v>0</v>
      </c>
      <c r="AA92" s="11">
        <f t="shared" si="40"/>
        <v>4049466</v>
      </c>
      <c r="AB92" s="11">
        <f t="shared" si="41"/>
        <v>5890132</v>
      </c>
      <c r="AC92" s="11">
        <f t="shared" si="42"/>
        <v>736267</v>
      </c>
      <c r="AD92" s="11">
        <f t="shared" si="43"/>
        <v>368133</v>
      </c>
      <c r="AE92" s="11">
        <f t="shared" si="44"/>
        <v>0</v>
      </c>
      <c r="AF92" s="11">
        <f t="shared" si="45"/>
        <v>4417599</v>
      </c>
      <c r="AG92" s="11">
        <f t="shared" si="46"/>
        <v>36813328</v>
      </c>
    </row>
    <row r="93" spans="1:33" ht="7.5" customHeight="1">
      <c r="A93" s="126"/>
      <c r="B93" s="139"/>
      <c r="C93" s="60">
        <v>0</v>
      </c>
      <c r="D93" s="68"/>
      <c r="E93" s="68"/>
      <c r="F93" s="68">
        <v>0</v>
      </c>
      <c r="G93" s="68"/>
      <c r="H93" s="68">
        <v>0</v>
      </c>
      <c r="I93" s="65">
        <v>0</v>
      </c>
      <c r="J93" s="68"/>
      <c r="K93" s="19"/>
      <c r="L93" s="37"/>
      <c r="M93" s="84"/>
      <c r="N93" s="60">
        <v>0</v>
      </c>
      <c r="O93" s="68"/>
      <c r="P93" s="68"/>
      <c r="Q93" s="68">
        <v>0</v>
      </c>
      <c r="R93" s="68"/>
      <c r="S93" s="68">
        <v>0</v>
      </c>
      <c r="T93" s="65">
        <v>0</v>
      </c>
      <c r="U93" s="68"/>
      <c r="V93" s="19"/>
      <c r="W93" s="37"/>
      <c r="X93" s="108"/>
      <c r="Y93" s="19">
        <f t="shared" si="38"/>
        <v>0</v>
      </c>
      <c r="Z93" s="19">
        <f t="shared" si="39"/>
        <v>0</v>
      </c>
      <c r="AA93" s="19">
        <f t="shared" si="40"/>
        <v>0</v>
      </c>
      <c r="AB93" s="19">
        <f t="shared" si="41"/>
        <v>0</v>
      </c>
      <c r="AC93" s="19">
        <f t="shared" si="42"/>
        <v>0</v>
      </c>
      <c r="AD93" s="19">
        <f t="shared" si="43"/>
        <v>0</v>
      </c>
      <c r="AE93" s="19">
        <f t="shared" si="44"/>
        <v>0</v>
      </c>
      <c r="AF93" s="19">
        <f t="shared" si="45"/>
        <v>0</v>
      </c>
      <c r="AG93" s="19">
        <f t="shared" si="46"/>
        <v>0</v>
      </c>
    </row>
    <row r="94" spans="1:33" ht="12.75" customHeight="1">
      <c r="A94" s="149">
        <v>4110000</v>
      </c>
      <c r="B94" s="140" t="s">
        <v>85</v>
      </c>
      <c r="C94" s="60">
        <v>14032229.999999998</v>
      </c>
      <c r="D94" s="60">
        <v>0</v>
      </c>
      <c r="E94" s="60">
        <v>2661285</v>
      </c>
      <c r="F94" s="60">
        <v>3870960</v>
      </c>
      <c r="G94" s="60">
        <v>483870</v>
      </c>
      <c r="H94" s="60">
        <v>241935</v>
      </c>
      <c r="I94" s="60">
        <v>0</v>
      </c>
      <c r="J94" s="64">
        <v>2903220</v>
      </c>
      <c r="K94" s="10">
        <f>SUM(C94:J94)</f>
        <v>24193500</v>
      </c>
      <c r="L94" s="87">
        <v>4110000</v>
      </c>
      <c r="M94" s="85" t="s">
        <v>85</v>
      </c>
      <c r="N94" s="60">
        <v>14032229.999999998</v>
      </c>
      <c r="O94" s="60">
        <v>0</v>
      </c>
      <c r="P94" s="60">
        <v>2661285</v>
      </c>
      <c r="Q94" s="60">
        <v>3870960</v>
      </c>
      <c r="R94" s="60">
        <v>483870</v>
      </c>
      <c r="S94" s="60">
        <v>241935</v>
      </c>
      <c r="T94" s="60">
        <v>0</v>
      </c>
      <c r="U94" s="64">
        <v>2903220</v>
      </c>
      <c r="V94" s="10">
        <f>SUM(N94:U94)</f>
        <v>24193500</v>
      </c>
      <c r="W94" s="111">
        <v>4110000</v>
      </c>
      <c r="X94" s="85" t="s">
        <v>85</v>
      </c>
      <c r="Y94" s="55">
        <f t="shared" si="38"/>
        <v>0</v>
      </c>
      <c r="Z94" s="55">
        <f t="shared" si="39"/>
        <v>0</v>
      </c>
      <c r="AA94" s="55">
        <f t="shared" si="40"/>
        <v>0</v>
      </c>
      <c r="AB94" s="55">
        <f t="shared" si="41"/>
        <v>0</v>
      </c>
      <c r="AC94" s="55">
        <f t="shared" si="42"/>
        <v>0</v>
      </c>
      <c r="AD94" s="55">
        <f t="shared" si="43"/>
        <v>0</v>
      </c>
      <c r="AE94" s="55">
        <f t="shared" si="44"/>
        <v>0</v>
      </c>
      <c r="AF94" s="55">
        <f t="shared" si="45"/>
        <v>0</v>
      </c>
      <c r="AG94" s="55">
        <f t="shared" si="46"/>
        <v>0</v>
      </c>
    </row>
    <row r="95" spans="1:33" ht="12.75" customHeight="1" thickBot="1">
      <c r="A95" s="126"/>
      <c r="B95" s="139"/>
      <c r="C95" s="71"/>
      <c r="D95" s="72"/>
      <c r="E95" s="72"/>
      <c r="F95" s="72"/>
      <c r="G95" s="72"/>
      <c r="H95" s="72"/>
      <c r="I95" s="71"/>
      <c r="J95" s="72"/>
      <c r="K95" s="19"/>
      <c r="L95" s="37"/>
      <c r="M95" s="84"/>
      <c r="N95" s="71"/>
      <c r="O95" s="72"/>
      <c r="P95" s="72"/>
      <c r="Q95" s="72"/>
      <c r="R95" s="72"/>
      <c r="S95" s="72"/>
      <c r="T95" s="71"/>
      <c r="U95" s="72"/>
      <c r="V95" s="19"/>
      <c r="W95" s="37"/>
      <c r="X95" s="108"/>
      <c r="Y95" s="19"/>
      <c r="Z95" s="38"/>
      <c r="AA95" s="19"/>
      <c r="AB95" s="19"/>
      <c r="AC95" s="19"/>
      <c r="AD95" s="19"/>
      <c r="AE95" s="19"/>
      <c r="AF95" s="19"/>
      <c r="AG95" s="19"/>
    </row>
    <row r="96" spans="1:33" s="36" customFormat="1" ht="15.75" thickBot="1">
      <c r="A96" s="127">
        <v>5000000</v>
      </c>
      <c r="B96" s="141" t="s">
        <v>34</v>
      </c>
      <c r="C96" s="67">
        <v>148343534</v>
      </c>
      <c r="D96" s="67">
        <v>3944993</v>
      </c>
      <c r="E96" s="67">
        <v>51177559</v>
      </c>
      <c r="F96" s="67">
        <v>25951535</v>
      </c>
      <c r="G96" s="67">
        <v>11308253</v>
      </c>
      <c r="H96" s="67">
        <v>13322768</v>
      </c>
      <c r="I96" s="69">
        <v>18633429</v>
      </c>
      <c r="J96" s="67">
        <v>6556838</v>
      </c>
      <c r="K96" s="7">
        <f>SUM(C96+D96+E96+F96+G96+H96+I96+J96)</f>
        <v>279238909</v>
      </c>
      <c r="L96" s="48">
        <v>5000000</v>
      </c>
      <c r="M96" s="86" t="s">
        <v>34</v>
      </c>
      <c r="N96" s="67">
        <v>148343534</v>
      </c>
      <c r="O96" s="67">
        <v>3944993</v>
      </c>
      <c r="P96" s="67">
        <v>51177559</v>
      </c>
      <c r="Q96" s="67">
        <v>25951535</v>
      </c>
      <c r="R96" s="67">
        <v>11308253</v>
      </c>
      <c r="S96" s="67">
        <v>13322768</v>
      </c>
      <c r="T96" s="69">
        <v>18633429</v>
      </c>
      <c r="U96" s="67">
        <v>6556838</v>
      </c>
      <c r="V96" s="7">
        <f>SUM(N96+O96+P96+Q96+R96+S96+T96+U96)</f>
        <v>279238909</v>
      </c>
      <c r="W96" s="48">
        <v>5000000</v>
      </c>
      <c r="X96" s="109" t="s">
        <v>34</v>
      </c>
      <c r="Y96" s="7">
        <f t="shared" si="38"/>
        <v>0</v>
      </c>
      <c r="Z96" s="41">
        <f t="shared" si="39"/>
        <v>0</v>
      </c>
      <c r="AA96" s="7">
        <f t="shared" si="40"/>
        <v>0</v>
      </c>
      <c r="AB96" s="7">
        <f t="shared" si="41"/>
        <v>0</v>
      </c>
      <c r="AC96" s="7">
        <f t="shared" si="42"/>
        <v>0</v>
      </c>
      <c r="AD96" s="7">
        <f t="shared" si="43"/>
        <v>0</v>
      </c>
      <c r="AE96" s="7">
        <f t="shared" si="44"/>
        <v>0</v>
      </c>
      <c r="AF96" s="7">
        <f t="shared" si="45"/>
        <v>0</v>
      </c>
      <c r="AG96" s="7">
        <f t="shared" si="46"/>
        <v>0</v>
      </c>
    </row>
    <row r="97" spans="1:33" ht="15.75" thickBot="1">
      <c r="A97" s="128"/>
      <c r="B97" s="47" t="s">
        <v>74</v>
      </c>
      <c r="C97" s="53">
        <f aca="true" t="shared" si="49" ref="C97:K97">SUM(C20+C58+C78+C96)</f>
        <v>1413948732</v>
      </c>
      <c r="D97" s="46">
        <f t="shared" si="49"/>
        <v>190375524</v>
      </c>
      <c r="E97" s="46">
        <f t="shared" si="49"/>
        <v>384800202</v>
      </c>
      <c r="F97" s="46">
        <f t="shared" si="49"/>
        <v>428109958</v>
      </c>
      <c r="G97" s="46">
        <f t="shared" si="49"/>
        <v>124400275</v>
      </c>
      <c r="H97" s="46">
        <f t="shared" si="49"/>
        <v>157286159</v>
      </c>
      <c r="I97" s="56">
        <f t="shared" si="49"/>
        <v>98927834</v>
      </c>
      <c r="J97" s="53">
        <f t="shared" si="49"/>
        <v>90132462</v>
      </c>
      <c r="K97" s="53">
        <f t="shared" si="49"/>
        <v>2887981146</v>
      </c>
      <c r="L97" s="45"/>
      <c r="M97" s="47" t="s">
        <v>74</v>
      </c>
      <c r="N97" s="155">
        <f aca="true" t="shared" si="50" ref="N97:V97">SUM(N20+N58+N78+N96)</f>
        <v>1413948732</v>
      </c>
      <c r="O97" s="156">
        <f t="shared" si="50"/>
        <v>190375524</v>
      </c>
      <c r="P97" s="156">
        <f t="shared" si="50"/>
        <v>384800202</v>
      </c>
      <c r="Q97" s="156">
        <f>SUM(Q20+Q58+Q78+Q96)</f>
        <v>428109958</v>
      </c>
      <c r="R97" s="156">
        <f t="shared" si="50"/>
        <v>124400275</v>
      </c>
      <c r="S97" s="156">
        <f t="shared" si="50"/>
        <v>157286159</v>
      </c>
      <c r="T97" s="157">
        <f t="shared" si="50"/>
        <v>98927834</v>
      </c>
      <c r="U97" s="155">
        <f t="shared" si="50"/>
        <v>90132462</v>
      </c>
      <c r="V97" s="155">
        <f t="shared" si="50"/>
        <v>2887981146</v>
      </c>
      <c r="W97" s="45"/>
      <c r="X97" s="110" t="s">
        <v>74</v>
      </c>
      <c r="Y97" s="7">
        <f t="shared" si="38"/>
        <v>0</v>
      </c>
      <c r="Z97" s="41">
        <f t="shared" si="39"/>
        <v>0</v>
      </c>
      <c r="AA97" s="7">
        <f t="shared" si="40"/>
        <v>0</v>
      </c>
      <c r="AB97" s="7">
        <f t="shared" si="41"/>
        <v>0</v>
      </c>
      <c r="AC97" s="7">
        <f t="shared" si="42"/>
        <v>0</v>
      </c>
      <c r="AD97" s="7">
        <f t="shared" si="43"/>
        <v>0</v>
      </c>
      <c r="AE97" s="7">
        <f t="shared" si="44"/>
        <v>0</v>
      </c>
      <c r="AF97" s="7">
        <f>SUM(U97-J97)</f>
        <v>0</v>
      </c>
      <c r="AG97" s="7">
        <f>SUM(V97-K97)</f>
        <v>0</v>
      </c>
    </row>
    <row r="98" spans="1:11" s="50" customFormat="1" ht="12.7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</row>
    <row r="99" spans="1:11" ht="12.75" customHeight="1">
      <c r="A99" s="21"/>
      <c r="B99" s="5"/>
      <c r="C99" s="21"/>
      <c r="D99" s="21"/>
      <c r="E99" s="21"/>
      <c r="F99" s="21"/>
      <c r="G99" s="21"/>
      <c r="H99" s="21"/>
      <c r="I99" s="21"/>
      <c r="J99" s="21"/>
      <c r="K99" s="21"/>
    </row>
    <row r="100" spans="1:33" ht="12.75" customHeight="1">
      <c r="A100" s="1"/>
      <c r="B100" s="20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11" ht="12.75" customHeight="1">
      <c r="A101" s="1"/>
      <c r="B101" s="20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 customHeight="1">
      <c r="A102" s="1"/>
      <c r="B102" s="20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 customHeight="1">
      <c r="A103" s="1"/>
      <c r="B103" s="20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 customHeight="1">
      <c r="A104" s="1"/>
      <c r="B104" s="20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 customHeight="1">
      <c r="A105" s="1"/>
      <c r="B105" s="20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 customHeight="1">
      <c r="A106" s="1"/>
      <c r="B106" s="20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 customHeight="1">
      <c r="A107" s="1"/>
      <c r="B107" s="20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 customHeight="1">
      <c r="A108" s="1"/>
      <c r="B108" s="20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 customHeight="1">
      <c r="A109" s="1"/>
      <c r="B109" s="20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 customHeight="1">
      <c r="A110" s="1"/>
      <c r="B110" s="20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 customHeight="1">
      <c r="A111" s="1"/>
      <c r="B111" s="20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 customHeight="1">
      <c r="A112" s="1"/>
      <c r="B112" s="20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 customHeight="1">
      <c r="A113" s="1"/>
      <c r="B113" s="20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 customHeight="1">
      <c r="A114" s="1"/>
      <c r="B114" s="20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customHeight="1">
      <c r="A115" s="1"/>
      <c r="B115" s="20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customHeight="1">
      <c r="A116" s="1"/>
      <c r="B116" s="20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customHeight="1">
      <c r="A117" s="1"/>
      <c r="B117" s="20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customHeight="1">
      <c r="A118" s="1"/>
      <c r="B118" s="20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customHeight="1">
      <c r="A119" s="1"/>
      <c r="B119" s="20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customHeight="1">
      <c r="A120" s="1"/>
      <c r="B120" s="20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customHeight="1">
      <c r="A121" s="1"/>
      <c r="B121" s="20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customHeight="1">
      <c r="A122" s="1"/>
      <c r="B122" s="20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customHeight="1">
      <c r="A123" s="1"/>
      <c r="B123" s="20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customHeight="1">
      <c r="A124" s="1"/>
      <c r="B124" s="20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customHeight="1">
      <c r="A125" s="1"/>
      <c r="B125" s="20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 customHeight="1">
      <c r="A126" s="1"/>
      <c r="B126" s="20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 customHeight="1">
      <c r="A127" s="1"/>
      <c r="B127" s="20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 customHeight="1">
      <c r="A128" s="1"/>
      <c r="B128" s="20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 customHeight="1">
      <c r="A129" s="1"/>
      <c r="B129" s="20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customHeight="1">
      <c r="A130" s="1"/>
      <c r="B130" s="20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customHeight="1">
      <c r="A131" s="21"/>
      <c r="B131" s="5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12.75" customHeight="1">
      <c r="A132" s="1"/>
      <c r="B132" s="20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customHeight="1">
      <c r="A133" s="1"/>
      <c r="B133" s="20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 customHeight="1">
      <c r="A134" s="1"/>
      <c r="B134" s="20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customHeight="1">
      <c r="A135" s="1"/>
      <c r="B135" s="20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 customHeight="1">
      <c r="A136" s="1"/>
      <c r="B136" s="20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>
      <c r="A137" s="1"/>
      <c r="B137" s="20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>
      <c r="A138" s="1"/>
      <c r="B138" s="20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>
      <c r="A139" s="1"/>
      <c r="B139" s="20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>
      <c r="A140" s="1"/>
      <c r="B140" s="20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customHeight="1">
      <c r="A141" s="1"/>
      <c r="B141" s="20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customHeight="1">
      <c r="A142" s="1"/>
      <c r="B142" s="20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customHeight="1">
      <c r="A143" s="1"/>
      <c r="B143" s="20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customHeight="1">
      <c r="A144" s="1"/>
      <c r="B144" s="20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customHeight="1">
      <c r="A145" s="1"/>
      <c r="B145" s="20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customHeight="1">
      <c r="A146" s="1"/>
      <c r="B146" s="20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>
      <c r="A147" s="1"/>
      <c r="B147" s="20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customHeight="1">
      <c r="A148" s="1"/>
      <c r="B148" s="20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customHeight="1">
      <c r="A149" s="1"/>
      <c r="B149" s="20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customHeight="1">
      <c r="A150" s="1"/>
      <c r="B150" s="20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customHeight="1">
      <c r="A151" s="1"/>
      <c r="B151" s="20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 customHeight="1">
      <c r="A152" s="1"/>
      <c r="B152" s="20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customHeight="1">
      <c r="A153" s="1"/>
      <c r="B153" s="5"/>
      <c r="C153" s="22"/>
      <c r="D153" s="22"/>
      <c r="E153" s="22"/>
      <c r="F153" s="22"/>
      <c r="G153" s="22"/>
      <c r="H153" s="22"/>
      <c r="I153" s="22"/>
      <c r="J153" s="22"/>
      <c r="K153" s="22"/>
    </row>
    <row r="154" spans="1:11" ht="12.75" customHeight="1">
      <c r="A154" s="1"/>
      <c r="B154" s="5"/>
      <c r="C154" s="22"/>
      <c r="D154" s="22"/>
      <c r="E154" s="22"/>
      <c r="F154" s="22"/>
      <c r="G154" s="22"/>
      <c r="H154" s="22"/>
      <c r="I154" s="22"/>
      <c r="J154" s="22"/>
      <c r="K154" s="22"/>
    </row>
    <row r="155" spans="1:11" ht="12.75" customHeight="1">
      <c r="A155" s="1"/>
      <c r="B155" s="20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customHeight="1">
      <c r="A156" s="1"/>
      <c r="B156" s="20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customHeight="1">
      <c r="A157" s="1"/>
      <c r="B157" s="20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customHeight="1">
      <c r="A158" s="1"/>
      <c r="B158" s="20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customHeight="1">
      <c r="A159" s="1"/>
      <c r="B159" s="20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customHeight="1">
      <c r="A160" s="1"/>
      <c r="B160" s="20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customHeight="1">
      <c r="A161" s="1"/>
      <c r="B161" s="20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customHeight="1">
      <c r="A162" s="1"/>
      <c r="B162" s="20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customHeight="1">
      <c r="A163" s="1"/>
      <c r="B163" s="20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customHeight="1">
      <c r="A164" s="1"/>
      <c r="B164" s="20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customHeight="1">
      <c r="A165" s="1"/>
      <c r="B165" s="20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customHeight="1">
      <c r="A166" s="1"/>
      <c r="B166" s="20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customHeight="1">
      <c r="A167" s="1"/>
      <c r="B167" s="20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customHeight="1">
      <c r="A168" s="1"/>
      <c r="B168" s="20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customHeight="1">
      <c r="A169" s="1"/>
      <c r="B169" s="20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customHeight="1">
      <c r="A170" s="1"/>
      <c r="B170" s="20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customHeight="1">
      <c r="A171" s="1"/>
      <c r="B171" s="20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customHeight="1">
      <c r="A172" s="1"/>
      <c r="B172" s="20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customHeight="1">
      <c r="A173" s="1"/>
      <c r="B173" s="20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customHeight="1">
      <c r="A174" s="1"/>
      <c r="B174" s="20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customHeight="1">
      <c r="A175" s="1"/>
      <c r="B175" s="5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ht="12.75" customHeight="1">
      <c r="A176" s="1"/>
      <c r="B176" s="5"/>
      <c r="C176" s="21"/>
      <c r="D176" s="21"/>
      <c r="E176" s="21"/>
      <c r="F176" s="21"/>
      <c r="G176" s="21"/>
      <c r="H176" s="21"/>
      <c r="I176" s="21"/>
      <c r="J176" s="21"/>
      <c r="K176" s="21"/>
    </row>
    <row r="177" spans="1:11" ht="12.75" customHeight="1">
      <c r="A177" s="1"/>
      <c r="B177" s="5"/>
      <c r="C177" s="21"/>
      <c r="D177" s="21"/>
      <c r="E177" s="21"/>
      <c r="F177" s="21"/>
      <c r="G177" s="21"/>
      <c r="H177" s="21"/>
      <c r="I177" s="21"/>
      <c r="J177" s="21"/>
      <c r="K177" s="21"/>
    </row>
    <row r="178" spans="1:11" ht="12.75" customHeight="1">
      <c r="A178" s="1"/>
      <c r="B178" s="5"/>
      <c r="C178" s="21"/>
      <c r="D178" s="21"/>
      <c r="E178" s="21"/>
      <c r="F178" s="21"/>
      <c r="G178" s="21"/>
      <c r="H178" s="21"/>
      <c r="I178" s="21"/>
      <c r="J178" s="21"/>
      <c r="K178" s="21"/>
    </row>
    <row r="179" spans="1:11" ht="12.75" customHeight="1">
      <c r="A179" s="1"/>
      <c r="B179" s="20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customHeight="1">
      <c r="A180" s="1"/>
      <c r="B180" s="20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customHeight="1">
      <c r="A181" s="1"/>
      <c r="B181" s="20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customHeight="1">
      <c r="A182" s="1"/>
      <c r="B182" s="20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customHeight="1">
      <c r="A183" s="1"/>
      <c r="B183" s="20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customHeight="1">
      <c r="A184" s="21"/>
      <c r="B184" s="5"/>
      <c r="C184" s="21"/>
      <c r="D184" s="21"/>
      <c r="E184" s="21"/>
      <c r="F184" s="21"/>
      <c r="G184" s="21"/>
      <c r="H184" s="21"/>
      <c r="I184" s="21"/>
      <c r="J184" s="21"/>
      <c r="K184" s="21"/>
    </row>
    <row r="185" spans="1:11" ht="12.75" customHeight="1">
      <c r="A185" s="1"/>
      <c r="B185" s="5"/>
      <c r="C185" s="21"/>
      <c r="D185" s="21"/>
      <c r="E185" s="21"/>
      <c r="F185" s="21"/>
      <c r="G185" s="21"/>
      <c r="H185" s="21"/>
      <c r="I185" s="21"/>
      <c r="J185" s="21"/>
      <c r="K185" s="21"/>
    </row>
    <row r="186" spans="1:11" ht="12.75" customHeight="1">
      <c r="A186" s="1"/>
      <c r="B186" s="5"/>
      <c r="C186" s="22"/>
      <c r="D186" s="22"/>
      <c r="E186" s="22"/>
      <c r="F186" s="22"/>
      <c r="G186" s="22"/>
      <c r="H186" s="22"/>
      <c r="I186" s="22"/>
      <c r="J186" s="22"/>
      <c r="K186" s="22"/>
    </row>
    <row r="187" spans="1:11" ht="12.75" customHeight="1">
      <c r="A187" s="1"/>
      <c r="B187" s="20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customHeight="1">
      <c r="A188" s="1"/>
      <c r="B188" s="20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 customHeight="1">
      <c r="A189" s="1"/>
      <c r="B189" s="20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 customHeight="1">
      <c r="A190" s="1"/>
      <c r="B190" s="20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customHeight="1">
      <c r="A191" s="1"/>
      <c r="B191" s="5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customHeight="1">
      <c r="A192" s="1"/>
      <c r="B192" s="5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customHeight="1">
      <c r="A193" s="1"/>
      <c r="B193" s="20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customHeight="1">
      <c r="A194" s="1"/>
      <c r="B194" s="24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2.75" customHeight="1">
      <c r="A195" s="1"/>
      <c r="B195" s="24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2.75" customHeight="1">
      <c r="A196" s="1"/>
      <c r="B196" s="24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2.75" customHeight="1">
      <c r="A197" s="1"/>
      <c r="B197" s="24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2.75" customHeight="1">
      <c r="A198" s="1"/>
      <c r="B198" s="5"/>
      <c r="C198" s="22"/>
      <c r="D198" s="22"/>
      <c r="E198" s="22"/>
      <c r="F198" s="22"/>
      <c r="G198" s="22"/>
      <c r="H198" s="22"/>
      <c r="I198" s="22"/>
      <c r="J198" s="22"/>
      <c r="K198" s="22"/>
    </row>
    <row r="199" spans="1:11" ht="12.75" customHeight="1">
      <c r="A199" s="1"/>
      <c r="B199" s="26"/>
      <c r="C199" s="27"/>
      <c r="D199" s="27"/>
      <c r="E199" s="27"/>
      <c r="F199" s="27"/>
      <c r="G199" s="27"/>
      <c r="H199" s="27"/>
      <c r="I199" s="27"/>
      <c r="J199" s="27"/>
      <c r="K199" s="27"/>
    </row>
    <row r="200" spans="1:11" ht="12.75" customHeight="1">
      <c r="A200" s="1"/>
      <c r="B200" s="28"/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 ht="12.75" customHeight="1">
      <c r="A201" s="1"/>
      <c r="B201" s="5"/>
      <c r="C201" s="21"/>
      <c r="D201" s="21"/>
      <c r="E201" s="21"/>
      <c r="F201" s="21"/>
      <c r="G201" s="21"/>
      <c r="H201" s="21"/>
      <c r="I201" s="21"/>
      <c r="J201" s="21"/>
      <c r="K201" s="21"/>
    </row>
    <row r="202" spans="1:11" ht="12.75" customHeight="1">
      <c r="A202" s="1"/>
      <c r="B202" s="5"/>
      <c r="C202" s="21"/>
      <c r="D202" s="21"/>
      <c r="E202" s="21"/>
      <c r="F202" s="21"/>
      <c r="G202" s="21"/>
      <c r="H202" s="21"/>
      <c r="I202" s="21"/>
      <c r="J202" s="21"/>
      <c r="K202" s="21"/>
    </row>
    <row r="203" spans="1:11" ht="12.75" customHeight="1">
      <c r="A203" s="1"/>
      <c r="B203" s="5"/>
      <c r="C203" s="21"/>
      <c r="D203" s="21"/>
      <c r="E203" s="21"/>
      <c r="F203" s="21"/>
      <c r="G203" s="21"/>
      <c r="H203" s="21"/>
      <c r="I203" s="21"/>
      <c r="J203" s="21"/>
      <c r="K203" s="21"/>
    </row>
    <row r="204" spans="1:11" ht="12.75" customHeight="1">
      <c r="A204" s="21"/>
      <c r="B204" s="5"/>
      <c r="C204" s="21"/>
      <c r="D204" s="21"/>
      <c r="E204" s="21"/>
      <c r="F204" s="21"/>
      <c r="G204" s="21"/>
      <c r="H204" s="21"/>
      <c r="I204" s="21"/>
      <c r="J204" s="21"/>
      <c r="K204" s="21"/>
    </row>
    <row r="205" spans="1:11" ht="12.75" customHeight="1">
      <c r="A205" s="21"/>
      <c r="B205" s="20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 customHeight="1">
      <c r="A206" s="1"/>
      <c r="B206" s="20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 customHeight="1">
      <c r="A207" s="1"/>
      <c r="B207" s="20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 customHeight="1">
      <c r="A208" s="1"/>
      <c r="B208" s="20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 customHeight="1">
      <c r="A209" s="1"/>
      <c r="B209" s="20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customHeight="1">
      <c r="A210" s="1"/>
      <c r="B210" s="20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>
      <c r="A211" s="1"/>
      <c r="B211" s="20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customHeight="1">
      <c r="A212" s="1"/>
      <c r="B212" s="20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customHeight="1">
      <c r="A213" s="1"/>
      <c r="B213" s="20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customHeight="1">
      <c r="A214" s="21"/>
      <c r="B214" s="5"/>
      <c r="C214" s="21"/>
      <c r="D214" s="21"/>
      <c r="E214" s="21"/>
      <c r="F214" s="21"/>
      <c r="G214" s="21"/>
      <c r="H214" s="21"/>
      <c r="I214" s="21"/>
      <c r="J214" s="21"/>
      <c r="K214" s="21"/>
    </row>
    <row r="215" spans="1:11" ht="12.75" customHeight="1">
      <c r="A215" s="21"/>
      <c r="B215" s="5"/>
      <c r="C215" s="21"/>
      <c r="D215" s="21"/>
      <c r="E215" s="21"/>
      <c r="F215" s="21"/>
      <c r="G215" s="21"/>
      <c r="H215" s="21"/>
      <c r="I215" s="21"/>
      <c r="J215" s="21"/>
      <c r="K215" s="21"/>
    </row>
    <row r="216" spans="1:11" ht="12.75" customHeight="1">
      <c r="A216" s="1"/>
      <c r="B216" s="20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 customHeight="1">
      <c r="A217" s="1"/>
      <c r="B217" s="20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 customHeight="1">
      <c r="A218" s="1"/>
      <c r="B218" s="20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 customHeight="1">
      <c r="A219" s="21"/>
      <c r="B219" s="5"/>
      <c r="C219" s="21"/>
      <c r="D219" s="21"/>
      <c r="E219" s="21"/>
      <c r="F219" s="21"/>
      <c r="G219" s="21"/>
      <c r="H219" s="21"/>
      <c r="I219" s="21"/>
      <c r="J219" s="21"/>
      <c r="K219" s="21"/>
    </row>
    <row r="220" spans="1:11" ht="12.75" customHeight="1">
      <c r="A220" s="21"/>
      <c r="B220" s="5"/>
      <c r="C220" s="21"/>
      <c r="D220" s="21"/>
      <c r="E220" s="21"/>
      <c r="F220" s="21"/>
      <c r="G220" s="21"/>
      <c r="H220" s="21"/>
      <c r="I220" s="21"/>
      <c r="J220" s="21"/>
      <c r="K220" s="21"/>
    </row>
    <row r="221" spans="1:11" ht="12.75" customHeight="1">
      <c r="A221" s="21"/>
      <c r="B221" s="5"/>
      <c r="C221" s="21"/>
      <c r="D221" s="21"/>
      <c r="E221" s="21"/>
      <c r="F221" s="21"/>
      <c r="G221" s="21"/>
      <c r="H221" s="21"/>
      <c r="I221" s="21"/>
      <c r="J221" s="21"/>
      <c r="K221" s="21"/>
    </row>
    <row r="222" spans="1:11" ht="12.75" customHeight="1">
      <c r="A222" s="21"/>
      <c r="B222" s="5"/>
      <c r="C222" s="21"/>
      <c r="D222" s="21"/>
      <c r="E222" s="21"/>
      <c r="F222" s="21"/>
      <c r="G222" s="21"/>
      <c r="H222" s="21"/>
      <c r="I222" s="21"/>
      <c r="J222" s="21"/>
      <c r="K222" s="21"/>
    </row>
    <row r="223" spans="1:11" ht="12.75" customHeight="1">
      <c r="A223" s="1"/>
      <c r="B223" s="5"/>
      <c r="C223" s="21"/>
      <c r="D223" s="21"/>
      <c r="E223" s="21"/>
      <c r="F223" s="21"/>
      <c r="G223" s="21"/>
      <c r="H223" s="21"/>
      <c r="I223" s="21"/>
      <c r="J223" s="21"/>
      <c r="K223" s="21"/>
    </row>
    <row r="224" spans="1:11" ht="12.75" customHeight="1">
      <c r="A224" s="1"/>
      <c r="B224" s="20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customHeight="1">
      <c r="A225" s="21"/>
      <c r="B225" s="5"/>
      <c r="C225" s="22"/>
      <c r="D225" s="22"/>
      <c r="E225" s="22"/>
      <c r="F225" s="22"/>
      <c r="G225" s="22"/>
      <c r="H225" s="22"/>
      <c r="I225" s="22"/>
      <c r="J225" s="22"/>
      <c r="K225" s="22"/>
    </row>
    <row r="226" spans="1:11" ht="12.75" customHeight="1">
      <c r="A226" s="1"/>
      <c r="B226" s="20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 customHeight="1">
      <c r="A227" s="1"/>
      <c r="B227" s="20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customHeight="1">
      <c r="A228" s="1"/>
      <c r="B228" s="20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customHeight="1">
      <c r="A229" s="1"/>
      <c r="B229" s="20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 customHeight="1">
      <c r="A230" s="1"/>
      <c r="B230" s="20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customHeight="1">
      <c r="A231" s="1"/>
      <c r="B231" s="20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customHeight="1">
      <c r="A232" s="1"/>
      <c r="B232" s="20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customHeight="1">
      <c r="A233" s="1"/>
      <c r="B233" s="20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 customHeight="1">
      <c r="A234" s="1"/>
      <c r="B234" s="20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 customHeight="1">
      <c r="A235" s="1"/>
      <c r="B235" s="20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customHeight="1">
      <c r="A236" s="1"/>
      <c r="B236" s="20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>
      <c r="A237" s="1"/>
      <c r="B237" s="20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customHeight="1">
      <c r="A238" s="1"/>
      <c r="B238" s="20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 customHeight="1">
      <c r="A239" s="1"/>
      <c r="B239" s="20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customHeight="1">
      <c r="A240" s="1"/>
      <c r="B240" s="20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customHeight="1">
      <c r="A241" s="1"/>
      <c r="B241" s="20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 customHeight="1">
      <c r="A242" s="1"/>
      <c r="B242" s="20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 customHeight="1">
      <c r="A243" s="1"/>
      <c r="B243" s="20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 customHeight="1">
      <c r="A244" s="21"/>
      <c r="B244" s="5"/>
      <c r="C244" s="22"/>
      <c r="D244" s="22"/>
      <c r="E244" s="22"/>
      <c r="F244" s="22"/>
      <c r="G244" s="22"/>
      <c r="H244" s="22"/>
      <c r="I244" s="22"/>
      <c r="J244" s="22"/>
      <c r="K244" s="22"/>
    </row>
    <row r="245" spans="1:11" ht="12.75" customHeight="1">
      <c r="A245" s="1"/>
      <c r="B245" s="20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 customHeight="1">
      <c r="A246" s="1"/>
      <c r="B246" s="20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 customHeight="1">
      <c r="A247" s="1"/>
      <c r="B247" s="24"/>
      <c r="C247" s="25"/>
      <c r="D247" s="25"/>
      <c r="E247" s="25"/>
      <c r="F247" s="25"/>
      <c r="G247" s="25"/>
      <c r="H247" s="25"/>
      <c r="I247" s="25"/>
      <c r="J247" s="25"/>
      <c r="K247" s="25"/>
    </row>
    <row r="248" spans="1:11" ht="12.75" customHeight="1">
      <c r="A248" s="1"/>
      <c r="B248" s="20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 customHeight="1">
      <c r="A249" s="1"/>
      <c r="B249" s="20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customHeight="1">
      <c r="A250" s="1"/>
      <c r="B250" s="20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 customHeight="1">
      <c r="A251" s="1"/>
      <c r="B251" s="20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 customHeight="1">
      <c r="A252" s="1"/>
      <c r="B252" s="20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customHeight="1">
      <c r="A253" s="1"/>
      <c r="B253" s="20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 customHeight="1">
      <c r="A254" s="1"/>
      <c r="B254" s="20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 customHeight="1">
      <c r="A255" s="1"/>
      <c r="B255" s="20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 customHeight="1">
      <c r="A256" s="21"/>
      <c r="B256" s="5"/>
      <c r="C256" s="22"/>
      <c r="D256" s="22"/>
      <c r="E256" s="22"/>
      <c r="F256" s="22"/>
      <c r="G256" s="22"/>
      <c r="H256" s="22"/>
      <c r="I256" s="22"/>
      <c r="J256" s="22"/>
      <c r="K256" s="22"/>
    </row>
    <row r="257" spans="1:11" ht="12.75" customHeight="1">
      <c r="A257" s="1"/>
      <c r="B257" s="20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 customHeight="1">
      <c r="A258" s="1"/>
      <c r="B258" s="20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 customHeight="1">
      <c r="A259" s="1"/>
      <c r="B259" s="20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 customHeight="1">
      <c r="A260" s="21"/>
      <c r="B260" s="5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 ht="12.75" customHeight="1">
      <c r="A261" s="21"/>
      <c r="B261" s="5"/>
      <c r="C261" s="21"/>
      <c r="D261" s="21"/>
      <c r="E261" s="21"/>
      <c r="F261" s="21"/>
      <c r="G261" s="21"/>
      <c r="H261" s="21"/>
      <c r="I261" s="21"/>
      <c r="J261" s="21"/>
      <c r="K261" s="21"/>
    </row>
    <row r="262" spans="1:11" ht="12.75" customHeight="1">
      <c r="A262" s="1"/>
      <c r="B262" s="20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 customHeight="1">
      <c r="A263" s="21"/>
      <c r="B263" s="5"/>
      <c r="C263" s="22"/>
      <c r="D263" s="22"/>
      <c r="E263" s="22"/>
      <c r="F263" s="22"/>
      <c r="G263" s="22"/>
      <c r="H263" s="22"/>
      <c r="I263" s="22"/>
      <c r="J263" s="22"/>
      <c r="K263" s="22"/>
    </row>
    <row r="264" spans="1:11" ht="12.75" customHeight="1">
      <c r="A264" s="1"/>
      <c r="B264" s="20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 customHeight="1">
      <c r="A265" s="1"/>
      <c r="B265" s="20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 customHeight="1">
      <c r="A266" s="1"/>
      <c r="B266" s="20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 customHeight="1">
      <c r="A267" s="1"/>
      <c r="B267" s="20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 customHeight="1">
      <c r="A268" s="1"/>
      <c r="B268" s="20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 customHeight="1">
      <c r="A269" s="1"/>
      <c r="B269" s="20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 customHeight="1">
      <c r="A270" s="1"/>
      <c r="B270" s="20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 customHeight="1">
      <c r="A271" s="1"/>
      <c r="B271" s="20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 customHeight="1">
      <c r="A272" s="1"/>
      <c r="B272" s="20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 customHeight="1">
      <c r="A273" s="1"/>
      <c r="B273" s="20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 customHeight="1">
      <c r="A274" s="1"/>
      <c r="B274" s="20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 customHeight="1">
      <c r="A275" s="1"/>
      <c r="B275" s="20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 customHeight="1">
      <c r="A276" s="1"/>
      <c r="B276" s="20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 customHeight="1">
      <c r="A277" s="1"/>
      <c r="B277" s="20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 customHeight="1">
      <c r="A278" s="1"/>
      <c r="B278" s="20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 customHeight="1">
      <c r="A279" s="1"/>
      <c r="B279" s="20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 customHeight="1">
      <c r="A280" s="1"/>
      <c r="B280" s="20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 customHeight="1">
      <c r="A281" s="1"/>
      <c r="B281" s="20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 customHeight="1">
      <c r="A282" s="1"/>
      <c r="B282" s="20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 customHeight="1">
      <c r="A283" s="1"/>
      <c r="B283" s="20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 customHeight="1">
      <c r="A284" s="1"/>
      <c r="B284" s="20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 customHeight="1">
      <c r="A285" s="1"/>
      <c r="B285" s="20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 customHeight="1">
      <c r="A286" s="1"/>
      <c r="B286" s="20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 customHeight="1">
      <c r="A287" s="1"/>
      <c r="B287" s="20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 customHeight="1">
      <c r="A288" s="1"/>
      <c r="B288" s="20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 customHeight="1">
      <c r="A289" s="1"/>
      <c r="B289" s="20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 customHeight="1">
      <c r="A290" s="1"/>
      <c r="B290" s="20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 customHeight="1">
      <c r="A291" s="1"/>
      <c r="B291" s="20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 customHeight="1">
      <c r="A292" s="1"/>
      <c r="B292" s="20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 customHeight="1">
      <c r="A293" s="1"/>
      <c r="B293" s="20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 customHeight="1">
      <c r="A294" s="1"/>
      <c r="B294" s="20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 customHeight="1">
      <c r="A295" s="1"/>
      <c r="B295" s="20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 customHeight="1">
      <c r="A296" s="1"/>
      <c r="B296" s="20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 customHeight="1">
      <c r="A297" s="21"/>
      <c r="B297" s="5"/>
      <c r="C297" s="21"/>
      <c r="D297" s="21"/>
      <c r="E297" s="21"/>
      <c r="F297" s="21"/>
      <c r="G297" s="21"/>
      <c r="H297" s="21"/>
      <c r="I297" s="21"/>
      <c r="J297" s="21"/>
      <c r="K297" s="21"/>
    </row>
    <row r="298" spans="1:11" ht="12.75" customHeight="1">
      <c r="A298" s="1"/>
      <c r="B298" s="20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 customHeight="1">
      <c r="A299" s="1"/>
      <c r="B299" s="20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 customHeight="1">
      <c r="A300" s="1"/>
      <c r="B300" s="20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 customHeight="1">
      <c r="A301" s="1"/>
      <c r="B301" s="20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 customHeight="1">
      <c r="A302" s="1"/>
      <c r="B302" s="20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 customHeight="1">
      <c r="A303" s="21"/>
      <c r="B303" s="5"/>
      <c r="C303" s="21"/>
      <c r="D303" s="21"/>
      <c r="E303" s="21"/>
      <c r="F303" s="21"/>
      <c r="G303" s="21"/>
      <c r="H303" s="21"/>
      <c r="I303" s="21"/>
      <c r="J303" s="21"/>
      <c r="K303" s="21"/>
    </row>
    <row r="304" spans="1:11" ht="12.75" customHeight="1">
      <c r="A304" s="1"/>
      <c r="B304" s="20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 customHeight="1">
      <c r="A305" s="1"/>
      <c r="B305" s="5"/>
      <c r="C305" s="22"/>
      <c r="D305" s="22"/>
      <c r="E305" s="22"/>
      <c r="F305" s="22"/>
      <c r="G305" s="22"/>
      <c r="H305" s="22"/>
      <c r="I305" s="22"/>
      <c r="J305" s="22"/>
      <c r="K305" s="22"/>
    </row>
    <row r="306" spans="1:11" ht="12.75" customHeight="1">
      <c r="A306" s="1"/>
      <c r="B306" s="5"/>
      <c r="C306" s="22"/>
      <c r="D306" s="22"/>
      <c r="E306" s="22"/>
      <c r="F306" s="22"/>
      <c r="G306" s="22"/>
      <c r="H306" s="22"/>
      <c r="I306" s="22"/>
      <c r="J306" s="22"/>
      <c r="K306" s="22"/>
    </row>
    <row r="307" spans="1:11" ht="12.75" customHeight="1">
      <c r="A307" s="1"/>
      <c r="B307" s="5"/>
      <c r="C307" s="22"/>
      <c r="D307" s="22"/>
      <c r="E307" s="22"/>
      <c r="F307" s="22"/>
      <c r="G307" s="22"/>
      <c r="H307" s="22"/>
      <c r="I307" s="22"/>
      <c r="J307" s="22"/>
      <c r="K307" s="22"/>
    </row>
    <row r="308" spans="1:11" ht="12.75" customHeight="1">
      <c r="A308" s="1"/>
      <c r="B308" s="5"/>
      <c r="C308" s="22"/>
      <c r="D308" s="22"/>
      <c r="E308" s="22"/>
      <c r="F308" s="22"/>
      <c r="G308" s="22"/>
      <c r="H308" s="22"/>
      <c r="I308" s="22"/>
      <c r="J308" s="22"/>
      <c r="K308" s="22"/>
    </row>
    <row r="309" spans="1:11" ht="12.75" customHeight="1">
      <c r="A309" s="1"/>
      <c r="B309" s="5"/>
      <c r="C309" s="22"/>
      <c r="D309" s="22"/>
      <c r="E309" s="22"/>
      <c r="F309" s="22"/>
      <c r="G309" s="22"/>
      <c r="H309" s="22"/>
      <c r="I309" s="22"/>
      <c r="J309" s="22"/>
      <c r="K309" s="22"/>
    </row>
    <row r="310" spans="1:11" ht="12.75" customHeight="1">
      <c r="A310" s="1"/>
      <c r="B310" s="5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 ht="12.75" customHeight="1">
      <c r="A311" s="1"/>
      <c r="B311" s="5"/>
      <c r="C311" s="21"/>
      <c r="D311" s="21"/>
      <c r="E311" s="21"/>
      <c r="F311" s="21"/>
      <c r="G311" s="21"/>
      <c r="H311" s="21"/>
      <c r="I311" s="21"/>
      <c r="J311" s="21"/>
      <c r="K311" s="21"/>
    </row>
    <row r="312" spans="1:11" ht="12.75" customHeight="1">
      <c r="A312" s="1"/>
      <c r="B312" s="5"/>
      <c r="C312" s="21"/>
      <c r="D312" s="21"/>
      <c r="E312" s="21"/>
      <c r="F312" s="21"/>
      <c r="G312" s="21"/>
      <c r="H312" s="21"/>
      <c r="I312" s="21"/>
      <c r="J312" s="21"/>
      <c r="K312" s="21"/>
    </row>
    <row r="313" spans="1:11" ht="12.75" customHeight="1">
      <c r="A313" s="1"/>
      <c r="B313" s="5"/>
      <c r="C313" s="21"/>
      <c r="D313" s="21"/>
      <c r="E313" s="21"/>
      <c r="F313" s="21"/>
      <c r="G313" s="21"/>
      <c r="H313" s="21"/>
      <c r="I313" s="21"/>
      <c r="J313" s="21"/>
      <c r="K313" s="21"/>
    </row>
    <row r="314" spans="1:11" ht="12.75" customHeight="1">
      <c r="A314" s="21"/>
      <c r="B314" s="5"/>
      <c r="C314" s="21"/>
      <c r="D314" s="21"/>
      <c r="E314" s="21"/>
      <c r="F314" s="21"/>
      <c r="G314" s="21"/>
      <c r="H314" s="21"/>
      <c r="I314" s="21"/>
      <c r="J314" s="21"/>
      <c r="K314" s="21"/>
    </row>
    <row r="315" spans="1:11" ht="12.75" customHeight="1">
      <c r="A315" s="1"/>
      <c r="B315" s="5"/>
      <c r="C315" s="21"/>
      <c r="D315" s="21"/>
      <c r="E315" s="21"/>
      <c r="F315" s="21"/>
      <c r="G315" s="21"/>
      <c r="H315" s="21"/>
      <c r="I315" s="21"/>
      <c r="J315" s="21"/>
      <c r="K315" s="21"/>
    </row>
    <row r="316" spans="1:11" ht="12.75" customHeight="1">
      <c r="A316" s="1"/>
      <c r="B316" s="5"/>
      <c r="C316" s="22"/>
      <c r="D316" s="22"/>
      <c r="E316" s="22"/>
      <c r="F316" s="22"/>
      <c r="G316" s="22"/>
      <c r="H316" s="22"/>
      <c r="I316" s="22"/>
      <c r="J316" s="22"/>
      <c r="K316" s="22"/>
    </row>
    <row r="317" spans="1:11" ht="12.75" customHeight="1">
      <c r="A317" s="1"/>
      <c r="B317" s="5"/>
      <c r="C317" s="21"/>
      <c r="D317" s="21"/>
      <c r="E317" s="21"/>
      <c r="F317" s="21"/>
      <c r="G317" s="21"/>
      <c r="H317" s="21"/>
      <c r="I317" s="21"/>
      <c r="J317" s="21"/>
      <c r="K317" s="21"/>
    </row>
    <row r="318" spans="1:11" ht="12.75" customHeight="1">
      <c r="A318" s="1"/>
      <c r="B318" s="5"/>
      <c r="C318" s="21"/>
      <c r="D318" s="21"/>
      <c r="E318" s="21"/>
      <c r="F318" s="21"/>
      <c r="G318" s="21"/>
      <c r="H318" s="21"/>
      <c r="I318" s="21"/>
      <c r="J318" s="21"/>
      <c r="K318" s="21"/>
    </row>
    <row r="319" spans="1:11" ht="12.75" customHeight="1">
      <c r="A319" s="1"/>
      <c r="B319" s="5"/>
      <c r="C319" s="21"/>
      <c r="D319" s="21"/>
      <c r="E319" s="21"/>
      <c r="F319" s="21"/>
      <c r="G319" s="21"/>
      <c r="H319" s="21"/>
      <c r="I319" s="21"/>
      <c r="J319" s="21"/>
      <c r="K319" s="21"/>
    </row>
    <row r="320" spans="1:11" ht="12.75" customHeight="1">
      <c r="A320" s="1"/>
      <c r="B320" s="5"/>
      <c r="C320" s="21"/>
      <c r="D320" s="21"/>
      <c r="E320" s="21"/>
      <c r="F320" s="21"/>
      <c r="G320" s="21"/>
      <c r="H320" s="21"/>
      <c r="I320" s="21"/>
      <c r="J320" s="21"/>
      <c r="K320" s="21"/>
    </row>
    <row r="321" spans="1:11" ht="12.75" customHeight="1">
      <c r="A321" s="1"/>
      <c r="B321" s="20"/>
      <c r="C321" s="30"/>
      <c r="D321" s="30"/>
      <c r="E321" s="30"/>
      <c r="F321" s="30"/>
      <c r="G321" s="30"/>
      <c r="H321" s="30"/>
      <c r="I321" s="30"/>
      <c r="J321" s="30"/>
      <c r="K321" s="30"/>
    </row>
    <row r="322" spans="1:11" ht="12.75" customHeight="1">
      <c r="A322" s="1"/>
      <c r="B322" s="20"/>
      <c r="C322" s="30"/>
      <c r="D322" s="30"/>
      <c r="E322" s="30"/>
      <c r="F322" s="30"/>
      <c r="G322" s="30"/>
      <c r="H322" s="30"/>
      <c r="I322" s="30"/>
      <c r="J322" s="30"/>
      <c r="K322" s="30"/>
    </row>
    <row r="323" spans="1:11" ht="12.75" customHeight="1">
      <c r="A323" s="1"/>
      <c r="B323" s="20"/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1:11" ht="12.75" customHeight="1">
      <c r="A324" s="1"/>
      <c r="B324" s="20"/>
      <c r="C324" s="30"/>
      <c r="D324" s="30"/>
      <c r="E324" s="30"/>
      <c r="F324" s="30"/>
      <c r="G324" s="30"/>
      <c r="H324" s="30"/>
      <c r="I324" s="30"/>
      <c r="J324" s="30"/>
      <c r="K324" s="30"/>
    </row>
    <row r="325" spans="1:11" ht="12.75" customHeight="1">
      <c r="A325" s="1"/>
      <c r="B325" s="20"/>
      <c r="C325" s="30"/>
      <c r="D325" s="30"/>
      <c r="E325" s="30"/>
      <c r="F325" s="30"/>
      <c r="G325" s="30"/>
      <c r="H325" s="30"/>
      <c r="I325" s="30"/>
      <c r="J325" s="30"/>
      <c r="K325" s="30"/>
    </row>
    <row r="326" spans="1:11" ht="12.75" customHeight="1">
      <c r="A326" s="1"/>
      <c r="B326" s="20"/>
      <c r="C326" s="30"/>
      <c r="D326" s="30"/>
      <c r="E326" s="30"/>
      <c r="F326" s="30"/>
      <c r="G326" s="30"/>
      <c r="H326" s="30"/>
      <c r="I326" s="30"/>
      <c r="J326" s="30"/>
      <c r="K326" s="30"/>
    </row>
    <row r="327" spans="1:11" ht="12.75" customHeight="1">
      <c r="A327" s="1"/>
      <c r="B327" s="5"/>
      <c r="C327" s="21"/>
      <c r="D327" s="21"/>
      <c r="E327" s="21"/>
      <c r="F327" s="21"/>
      <c r="G327" s="21"/>
      <c r="H327" s="21"/>
      <c r="I327" s="21"/>
      <c r="J327" s="21"/>
      <c r="K327" s="21"/>
    </row>
    <row r="328" spans="1:11" ht="12.75" customHeight="1">
      <c r="A328" s="1"/>
      <c r="B328" s="5"/>
      <c r="C328" s="21"/>
      <c r="D328" s="21"/>
      <c r="E328" s="21"/>
      <c r="F328" s="21"/>
      <c r="G328" s="21"/>
      <c r="H328" s="21"/>
      <c r="I328" s="21"/>
      <c r="J328" s="21"/>
      <c r="K328" s="21"/>
    </row>
    <row r="329" spans="1:11" ht="12.75" customHeight="1">
      <c r="A329" s="1"/>
      <c r="B329" s="5"/>
      <c r="C329" s="21"/>
      <c r="D329" s="21"/>
      <c r="E329" s="21"/>
      <c r="F329" s="21"/>
      <c r="G329" s="21"/>
      <c r="H329" s="21"/>
      <c r="I329" s="21"/>
      <c r="J329" s="21"/>
      <c r="K329" s="21"/>
    </row>
    <row r="330" spans="1:11" ht="12.75" customHeight="1">
      <c r="A330" s="1"/>
      <c r="B330" s="5"/>
      <c r="C330" s="21"/>
      <c r="D330" s="21"/>
      <c r="E330" s="21"/>
      <c r="F330" s="21"/>
      <c r="G330" s="21"/>
      <c r="H330" s="21"/>
      <c r="I330" s="21"/>
      <c r="J330" s="21"/>
      <c r="K330" s="21"/>
    </row>
    <row r="331" spans="1:11" ht="12.75" customHeight="1">
      <c r="A331" s="1"/>
      <c r="B331" s="5"/>
      <c r="C331" s="21"/>
      <c r="D331" s="21"/>
      <c r="E331" s="21"/>
      <c r="F331" s="21"/>
      <c r="G331" s="21"/>
      <c r="H331" s="21"/>
      <c r="I331" s="21"/>
      <c r="J331" s="21"/>
      <c r="K331" s="21"/>
    </row>
    <row r="332" spans="1:11" ht="12.75" customHeight="1">
      <c r="A332" s="1"/>
      <c r="B332" s="20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 customHeight="1">
      <c r="A333" s="1"/>
      <c r="B333" s="20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 customHeight="1">
      <c r="A334" s="1"/>
      <c r="B334" s="5"/>
      <c r="C334" s="22"/>
      <c r="D334" s="22"/>
      <c r="E334" s="22"/>
      <c r="F334" s="22"/>
      <c r="G334" s="22"/>
      <c r="H334" s="22"/>
      <c r="I334" s="22"/>
      <c r="J334" s="22"/>
      <c r="K334" s="22"/>
    </row>
    <row r="335" spans="1:11" ht="12.75" customHeight="1">
      <c r="A335" s="1"/>
      <c r="B335" s="20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 customHeight="1">
      <c r="A336" s="1"/>
      <c r="B336" s="20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 customHeight="1">
      <c r="A337" s="1"/>
      <c r="B337" s="20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 customHeight="1">
      <c r="A338" s="1"/>
      <c r="B338" s="5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 customHeight="1">
      <c r="A339" s="1"/>
      <c r="B339" s="5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 customHeight="1">
      <c r="A340" s="1"/>
      <c r="B340" s="20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 customHeight="1">
      <c r="A341" s="1"/>
      <c r="B341" s="24"/>
      <c r="C341" s="25"/>
      <c r="D341" s="25"/>
      <c r="E341" s="25"/>
      <c r="F341" s="25"/>
      <c r="G341" s="25"/>
      <c r="H341" s="25"/>
      <c r="I341" s="25"/>
      <c r="J341" s="25"/>
      <c r="K341" s="25"/>
    </row>
    <row r="342" spans="1:11" ht="12.75" customHeight="1">
      <c r="A342" s="1"/>
      <c r="B342" s="24"/>
      <c r="C342" s="25"/>
      <c r="D342" s="25"/>
      <c r="E342" s="25"/>
      <c r="F342" s="25"/>
      <c r="G342" s="25"/>
      <c r="H342" s="25"/>
      <c r="I342" s="25"/>
      <c r="J342" s="25"/>
      <c r="K342" s="25"/>
    </row>
    <row r="343" spans="1:11" ht="12.75" customHeight="1">
      <c r="A343" s="1"/>
      <c r="B343" s="24"/>
      <c r="C343" s="25"/>
      <c r="D343" s="25"/>
      <c r="E343" s="25"/>
      <c r="F343" s="25"/>
      <c r="G343" s="25"/>
      <c r="H343" s="25"/>
      <c r="I343" s="25"/>
      <c r="J343" s="25"/>
      <c r="K343" s="25"/>
    </row>
    <row r="344" spans="1:11" ht="12.75" customHeight="1">
      <c r="A344" s="1"/>
      <c r="B344" s="24"/>
      <c r="C344" s="25"/>
      <c r="D344" s="25"/>
      <c r="E344" s="25"/>
      <c r="F344" s="25"/>
      <c r="G344" s="25"/>
      <c r="H344" s="25"/>
      <c r="I344" s="25"/>
      <c r="J344" s="25"/>
      <c r="K344" s="25"/>
    </row>
    <row r="345" spans="1:11" ht="12.75" customHeight="1">
      <c r="A345" s="1"/>
      <c r="B345" s="5"/>
      <c r="C345" s="22"/>
      <c r="D345" s="22"/>
      <c r="E345" s="22"/>
      <c r="F345" s="22"/>
      <c r="G345" s="22"/>
      <c r="H345" s="22"/>
      <c r="I345" s="22"/>
      <c r="J345" s="22"/>
      <c r="K345" s="22"/>
    </row>
    <row r="346" spans="1:11" ht="12.75" customHeight="1">
      <c r="A346" s="1"/>
      <c r="B346" s="26"/>
      <c r="C346" s="27"/>
      <c r="D346" s="27"/>
      <c r="E346" s="27"/>
      <c r="F346" s="27"/>
      <c r="G346" s="27"/>
      <c r="H346" s="27"/>
      <c r="I346" s="27"/>
      <c r="J346" s="27"/>
      <c r="K346" s="27"/>
    </row>
    <row r="347" spans="1:11" ht="12.75" customHeight="1">
      <c r="A347" s="1"/>
      <c r="B347" s="28"/>
      <c r="C347" s="29"/>
      <c r="D347" s="29"/>
      <c r="E347" s="29"/>
      <c r="F347" s="29"/>
      <c r="G347" s="29"/>
      <c r="H347" s="29"/>
      <c r="I347" s="29"/>
      <c r="J347" s="29"/>
      <c r="K347" s="29"/>
    </row>
    <row r="348" spans="1:11" ht="12.75" customHeight="1">
      <c r="A348" s="1"/>
      <c r="B348" s="5"/>
      <c r="C348" s="21"/>
      <c r="D348" s="21"/>
      <c r="E348" s="21"/>
      <c r="F348" s="21"/>
      <c r="G348" s="21"/>
      <c r="H348" s="21"/>
      <c r="I348" s="21"/>
      <c r="J348" s="21"/>
      <c r="K348" s="21"/>
    </row>
    <row r="349" spans="1:11" ht="12.75" customHeight="1">
      <c r="A349" s="1"/>
      <c r="B349" s="20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 customHeight="1">
      <c r="A350" s="1"/>
      <c r="B350" s="20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 customHeight="1">
      <c r="A351" s="1"/>
      <c r="B351" s="20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 customHeight="1">
      <c r="A352" s="1"/>
      <c r="B352" s="20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 customHeight="1">
      <c r="A353" s="1"/>
      <c r="B353" s="20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 customHeight="1">
      <c r="A354" s="1"/>
      <c r="B354" s="20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 customHeight="1">
      <c r="A355" s="1"/>
      <c r="B355" s="20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 customHeight="1">
      <c r="A356" s="1"/>
      <c r="B356" s="20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 customHeight="1">
      <c r="A357" s="1"/>
      <c r="B357" s="20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 customHeight="1">
      <c r="A358" s="1"/>
      <c r="B358" s="20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 customHeight="1">
      <c r="A359" s="1"/>
      <c r="B359" s="20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 customHeight="1">
      <c r="A360" s="1"/>
      <c r="B360" s="20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 customHeight="1">
      <c r="A361" s="1"/>
      <c r="B361" s="20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 customHeight="1">
      <c r="A362" s="1"/>
      <c r="B362" s="20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 customHeight="1">
      <c r="A363" s="1"/>
      <c r="B363" s="20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 customHeight="1">
      <c r="A364" s="1"/>
      <c r="B364" s="20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 customHeight="1">
      <c r="A365" s="1"/>
      <c r="B365" s="5"/>
      <c r="C365" s="21"/>
      <c r="D365" s="21"/>
      <c r="E365" s="21"/>
      <c r="F365" s="21"/>
      <c r="G365" s="21"/>
      <c r="H365" s="21"/>
      <c r="I365" s="21"/>
      <c r="J365" s="21"/>
      <c r="K365" s="21"/>
    </row>
    <row r="366" spans="1:11" ht="12.75" customHeight="1">
      <c r="A366" s="1"/>
      <c r="B366" s="5"/>
      <c r="C366" s="21"/>
      <c r="D366" s="21"/>
      <c r="E366" s="21"/>
      <c r="F366" s="21"/>
      <c r="G366" s="21"/>
      <c r="H366" s="21"/>
      <c r="I366" s="21"/>
      <c r="J366" s="21"/>
      <c r="K366" s="21"/>
    </row>
    <row r="367" spans="1:11" ht="12.75" customHeight="1">
      <c r="A367" s="1"/>
      <c r="B367" s="20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 customHeight="1">
      <c r="A368" s="1"/>
      <c r="B368" s="20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 customHeight="1">
      <c r="A369" s="1"/>
      <c r="B369" s="20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 customHeight="1">
      <c r="A370" s="1"/>
      <c r="B370" s="20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 customHeight="1">
      <c r="A371" s="1"/>
      <c r="B371" s="20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 customHeight="1">
      <c r="A372" s="1"/>
      <c r="B372" s="20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 customHeight="1">
      <c r="A373" s="1"/>
      <c r="B373" s="20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 customHeight="1">
      <c r="A374" s="1"/>
      <c r="B374" s="20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 customHeight="1">
      <c r="A375" s="1"/>
      <c r="B375" s="20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 customHeight="1">
      <c r="A376" s="1"/>
      <c r="B376" s="20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 customHeight="1">
      <c r="A377" s="1"/>
      <c r="B377" s="20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 customHeight="1">
      <c r="A378" s="1"/>
      <c r="B378" s="20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 customHeight="1">
      <c r="A379" s="1"/>
      <c r="B379" s="20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 customHeight="1">
      <c r="A380" s="1"/>
      <c r="B380" s="20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 customHeight="1">
      <c r="A381" s="1"/>
      <c r="B381" s="20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 customHeight="1">
      <c r="A382" s="1"/>
      <c r="B382" s="20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 customHeight="1">
      <c r="A383" s="1"/>
      <c r="B383" s="20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 customHeight="1">
      <c r="A384" s="1"/>
      <c r="B384" s="20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 customHeight="1">
      <c r="A385" s="1"/>
      <c r="B385" s="20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 customHeight="1">
      <c r="A386" s="1"/>
      <c r="B386" s="20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 customHeight="1">
      <c r="A387" s="1"/>
      <c r="B387" s="20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 customHeight="1">
      <c r="A388" s="1"/>
      <c r="B388" s="20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 customHeight="1">
      <c r="A389" s="1"/>
      <c r="B389" s="20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 customHeight="1">
      <c r="A390" s="1"/>
      <c r="B390" s="20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 customHeight="1">
      <c r="A391" s="1"/>
      <c r="B391" s="20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 customHeight="1">
      <c r="A392" s="1"/>
      <c r="B392" s="20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 customHeight="1">
      <c r="A393" s="1"/>
      <c r="B393" s="20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 customHeight="1">
      <c r="A394" s="1"/>
      <c r="B394" s="20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 customHeight="1">
      <c r="A395" s="1"/>
      <c r="B395" s="20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 customHeight="1">
      <c r="A396" s="1"/>
      <c r="B396" s="20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 customHeight="1">
      <c r="A397" s="1"/>
      <c r="B397" s="20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 customHeight="1">
      <c r="A398" s="1"/>
      <c r="B398" s="20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 customHeight="1">
      <c r="A399" s="1"/>
      <c r="B399" s="20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 customHeight="1">
      <c r="A400" s="1"/>
      <c r="B400" s="20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 customHeight="1">
      <c r="A401" s="1"/>
      <c r="B401" s="20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 customHeight="1">
      <c r="A402" s="1"/>
      <c r="B402" s="20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 customHeight="1">
      <c r="A403" s="1"/>
      <c r="B403" s="20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 customHeight="1">
      <c r="A404" s="1"/>
      <c r="B404" s="20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 customHeight="1">
      <c r="A405" s="1"/>
      <c r="B405" s="20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 customHeight="1">
      <c r="A406" s="1"/>
      <c r="B406" s="20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 customHeight="1">
      <c r="A407" s="1"/>
      <c r="B407" s="20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 customHeight="1">
      <c r="A408" s="1"/>
      <c r="B408" s="20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 customHeight="1">
      <c r="A409" s="1"/>
      <c r="B409" s="20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 customHeight="1">
      <c r="A410" s="1"/>
      <c r="B410" s="20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 customHeight="1">
      <c r="A411" s="1"/>
      <c r="B411" s="20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 customHeight="1">
      <c r="A412" s="1"/>
      <c r="B412" s="20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 customHeight="1">
      <c r="A413" s="1"/>
      <c r="B413" s="20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 customHeight="1">
      <c r="A414" s="1"/>
      <c r="B414" s="20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 customHeight="1">
      <c r="A415" s="1"/>
      <c r="B415" s="20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 customHeight="1">
      <c r="A416" s="1"/>
      <c r="B416" s="20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 customHeight="1">
      <c r="A417" s="1"/>
      <c r="B417" s="20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 customHeight="1">
      <c r="A418" s="1"/>
      <c r="B418" s="20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 customHeight="1">
      <c r="A419" s="1"/>
      <c r="B419" s="20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 customHeight="1">
      <c r="A420" s="1"/>
      <c r="B420" s="20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 customHeight="1">
      <c r="A421" s="1"/>
      <c r="B421" s="20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 customHeight="1">
      <c r="A422" s="1"/>
      <c r="B422" s="20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 customHeight="1">
      <c r="A423" s="1"/>
      <c r="B423" s="20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 customHeight="1">
      <c r="A424" s="1"/>
      <c r="B424" s="20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 customHeight="1">
      <c r="A425" s="1"/>
      <c r="B425" s="20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 customHeight="1">
      <c r="A426" s="1"/>
      <c r="B426" s="20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 customHeight="1">
      <c r="A427" s="1"/>
      <c r="B427" s="20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 customHeight="1">
      <c r="A428" s="1"/>
      <c r="B428" s="20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 customHeight="1">
      <c r="A429" s="1"/>
      <c r="B429" s="20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 customHeight="1">
      <c r="A430" s="1"/>
      <c r="B430" s="20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 customHeight="1">
      <c r="A431" s="1"/>
      <c r="B431" s="20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 customHeight="1">
      <c r="A432" s="1"/>
      <c r="B432" s="20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 customHeight="1">
      <c r="A433" s="21"/>
      <c r="B433" s="5"/>
      <c r="C433" s="21"/>
      <c r="D433" s="21"/>
      <c r="E433" s="21"/>
      <c r="F433" s="21"/>
      <c r="G433" s="21"/>
      <c r="H433" s="21"/>
      <c r="I433" s="21"/>
      <c r="J433" s="21"/>
      <c r="K433" s="21"/>
    </row>
    <row r="434" spans="1:11" ht="12.75" customHeight="1">
      <c r="A434" s="21"/>
      <c r="B434" s="20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 customHeight="1">
      <c r="A435" s="1"/>
      <c r="B435" s="20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 customHeight="1">
      <c r="A436" s="1"/>
      <c r="B436" s="20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 customHeight="1">
      <c r="A437" s="1"/>
      <c r="B437" s="20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 customHeight="1">
      <c r="A438" s="1"/>
      <c r="B438" s="20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 customHeight="1">
      <c r="A439" s="1"/>
      <c r="B439" s="20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 customHeight="1">
      <c r="A440" s="1"/>
      <c r="B440" s="20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 customHeight="1">
      <c r="A441" s="1"/>
      <c r="B441" s="20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 customHeight="1">
      <c r="A442" s="1"/>
      <c r="B442" s="20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 customHeight="1">
      <c r="A443" s="1"/>
      <c r="B443" s="20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 customHeight="1">
      <c r="A444" s="1"/>
      <c r="B444" s="20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 customHeight="1">
      <c r="A445" s="1"/>
      <c r="B445" s="20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 customHeight="1">
      <c r="A446" s="1"/>
      <c r="B446" s="20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 customHeight="1">
      <c r="A447" s="1"/>
      <c r="B447" s="20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 customHeight="1">
      <c r="A448" s="1"/>
      <c r="B448" s="20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 customHeight="1">
      <c r="A449" s="1"/>
      <c r="B449" s="20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 customHeight="1">
      <c r="A450" s="1"/>
      <c r="B450" s="20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 customHeight="1">
      <c r="A451" s="21"/>
      <c r="B451" s="5"/>
      <c r="C451" s="21"/>
      <c r="D451" s="21"/>
      <c r="E451" s="21"/>
      <c r="F451" s="21"/>
      <c r="G451" s="21"/>
      <c r="H451" s="21"/>
      <c r="I451" s="21"/>
      <c r="J451" s="21"/>
      <c r="K451" s="21"/>
    </row>
    <row r="452" spans="1:11" ht="12.75" customHeight="1">
      <c r="A452" s="21"/>
      <c r="B452" s="5"/>
      <c r="C452" s="21"/>
      <c r="D452" s="21"/>
      <c r="E452" s="21"/>
      <c r="F452" s="21"/>
      <c r="G452" s="21"/>
      <c r="H452" s="21"/>
      <c r="I452" s="21"/>
      <c r="J452" s="21"/>
      <c r="K452" s="21"/>
    </row>
    <row r="453" spans="1:11" ht="12.75" customHeight="1">
      <c r="A453" s="1"/>
      <c r="B453" s="20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 customHeight="1">
      <c r="A454" s="1"/>
      <c r="B454" s="20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 customHeight="1">
      <c r="A455" s="21"/>
      <c r="B455" s="5"/>
      <c r="C455" s="21"/>
      <c r="D455" s="21"/>
      <c r="E455" s="21"/>
      <c r="F455" s="21"/>
      <c r="G455" s="21"/>
      <c r="H455" s="21"/>
      <c r="I455" s="21"/>
      <c r="J455" s="21"/>
      <c r="K455" s="21"/>
    </row>
    <row r="456" spans="1:11" ht="12.75" customHeight="1">
      <c r="A456" s="1"/>
      <c r="B456" s="20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 customHeight="1">
      <c r="A457" s="1"/>
      <c r="B457" s="20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 customHeight="1">
      <c r="A458" s="1"/>
      <c r="B458" s="20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 customHeight="1">
      <c r="A459" s="1"/>
      <c r="B459" s="20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 customHeight="1">
      <c r="A460" s="1"/>
      <c r="B460" s="20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 customHeight="1">
      <c r="A461" s="1"/>
      <c r="B461" s="20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 customHeight="1">
      <c r="A462" s="1"/>
      <c r="B462" s="20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 customHeight="1">
      <c r="A463" s="1"/>
      <c r="B463" s="20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 customHeight="1">
      <c r="A464" s="1"/>
      <c r="B464" s="20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 customHeight="1">
      <c r="A465" s="1"/>
      <c r="B465" s="20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 customHeight="1">
      <c r="A466" s="1"/>
      <c r="B466" s="20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 customHeight="1">
      <c r="A467" s="1"/>
      <c r="B467" s="20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 customHeight="1">
      <c r="A468" s="1"/>
      <c r="B468" s="20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 customHeight="1">
      <c r="A469" s="1"/>
      <c r="B469" s="20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 customHeight="1">
      <c r="A470" s="1"/>
      <c r="B470" s="20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 customHeight="1">
      <c r="A471" s="1"/>
      <c r="B471" s="20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 customHeight="1">
      <c r="A472" s="1"/>
      <c r="B472" s="20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 customHeight="1">
      <c r="A473" s="1"/>
      <c r="B473" s="20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 customHeight="1">
      <c r="A474" s="1"/>
      <c r="B474" s="20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 customHeight="1">
      <c r="A475" s="1"/>
      <c r="B475" s="20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 customHeight="1">
      <c r="A476" s="1"/>
      <c r="B476" s="20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 customHeight="1">
      <c r="A477" s="1"/>
      <c r="B477" s="20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 customHeight="1">
      <c r="A478" s="1"/>
      <c r="B478" s="20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 customHeight="1">
      <c r="A479" s="1"/>
      <c r="B479" s="20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 customHeight="1">
      <c r="A480" s="1"/>
      <c r="B480" s="20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 customHeight="1">
      <c r="A481" s="1"/>
      <c r="B481" s="20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 customHeight="1">
      <c r="A482" s="1"/>
      <c r="B482" s="20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 customHeight="1">
      <c r="A483" s="1"/>
      <c r="B483" s="20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 customHeight="1">
      <c r="A484" s="1"/>
      <c r="B484" s="20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 customHeight="1">
      <c r="A485" s="1"/>
      <c r="B485" s="20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 customHeight="1">
      <c r="A486" s="1"/>
      <c r="B486" s="20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 customHeight="1">
      <c r="A487" s="1"/>
      <c r="B487" s="20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 customHeight="1">
      <c r="A488" s="1"/>
      <c r="B488" s="20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 customHeight="1">
      <c r="A489" s="1"/>
      <c r="B489" s="20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 customHeight="1">
      <c r="A490" s="1"/>
      <c r="B490" s="20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 customHeight="1">
      <c r="A491" s="1"/>
      <c r="B491" s="20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 customHeight="1">
      <c r="A492" s="1"/>
      <c r="B492" s="20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 customHeight="1">
      <c r="A493" s="1"/>
      <c r="B493" s="20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 customHeight="1">
      <c r="A494" s="21"/>
      <c r="B494" s="5"/>
      <c r="C494" s="22"/>
      <c r="D494" s="22"/>
      <c r="E494" s="22"/>
      <c r="F494" s="22"/>
      <c r="G494" s="22"/>
      <c r="H494" s="22"/>
      <c r="I494" s="22"/>
      <c r="J494" s="22"/>
      <c r="K494" s="22"/>
    </row>
    <row r="495" spans="1:11" ht="12.75" customHeight="1">
      <c r="A495" s="1"/>
      <c r="B495" s="20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 customHeight="1">
      <c r="A496" s="1"/>
      <c r="B496" s="20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 customHeight="1">
      <c r="A497" s="1"/>
      <c r="B497" s="20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 customHeight="1">
      <c r="A498" s="1"/>
      <c r="B498" s="20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 customHeight="1">
      <c r="A499" s="1"/>
      <c r="B499" s="20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 customHeight="1">
      <c r="A500" s="1"/>
      <c r="B500" s="20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 customHeight="1">
      <c r="A501" s="1"/>
      <c r="B501" s="20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 customHeight="1">
      <c r="A502" s="1"/>
      <c r="B502" s="20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 customHeight="1">
      <c r="A503" s="1"/>
      <c r="B503" s="20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 customHeight="1">
      <c r="A504" s="1"/>
      <c r="B504" s="20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 customHeight="1">
      <c r="A505" s="1"/>
      <c r="B505" s="20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 customHeight="1">
      <c r="A506" s="1"/>
      <c r="B506" s="20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 customHeight="1">
      <c r="A507" s="1"/>
      <c r="B507" s="20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 customHeight="1">
      <c r="A508" s="21"/>
      <c r="B508" s="5"/>
      <c r="C508" s="22"/>
      <c r="D508" s="22"/>
      <c r="E508" s="22"/>
      <c r="F508" s="22"/>
      <c r="G508" s="22"/>
      <c r="H508" s="22"/>
      <c r="I508" s="22"/>
      <c r="J508" s="22"/>
      <c r="K508" s="22"/>
    </row>
    <row r="509" spans="1:11" ht="12.75" customHeight="1">
      <c r="A509" s="1"/>
      <c r="B509" s="20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 customHeight="1">
      <c r="A510" s="1"/>
      <c r="B510" s="20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 customHeight="1">
      <c r="A511" s="1"/>
      <c r="B511" s="20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 customHeight="1">
      <c r="A512" s="1"/>
      <c r="B512" s="20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 customHeight="1">
      <c r="A513" s="1"/>
      <c r="B513" s="20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 customHeight="1">
      <c r="A514" s="1"/>
      <c r="B514" s="20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 customHeight="1">
      <c r="A515" s="1"/>
      <c r="B515" s="20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 customHeight="1">
      <c r="A516" s="1"/>
      <c r="B516" s="20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 customHeight="1">
      <c r="A517" s="21"/>
      <c r="B517" s="5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 ht="12.75" customHeight="1">
      <c r="A518" s="21"/>
      <c r="B518" s="5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 ht="12.75" customHeight="1">
      <c r="A519" s="21"/>
      <c r="B519" s="5"/>
      <c r="C519" s="21"/>
      <c r="D519" s="21"/>
      <c r="E519" s="21"/>
      <c r="F519" s="21"/>
      <c r="G519" s="21"/>
      <c r="H519" s="21"/>
      <c r="I519" s="21"/>
      <c r="J519" s="21"/>
      <c r="K519" s="21"/>
    </row>
    <row r="520" spans="1:11" ht="12.75" customHeight="1">
      <c r="A520" s="1"/>
      <c r="B520" s="20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 customHeight="1">
      <c r="A521" s="1"/>
      <c r="B521" s="20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 customHeight="1">
      <c r="A522" s="1"/>
      <c r="B522" s="20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 customHeight="1">
      <c r="A523" s="1"/>
      <c r="B523" s="20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 customHeight="1">
      <c r="A524" s="1"/>
      <c r="B524" s="20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 customHeight="1">
      <c r="A525" s="1"/>
      <c r="B525" s="20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 customHeight="1">
      <c r="A526" s="1"/>
      <c r="B526" s="20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 customHeight="1">
      <c r="A527" s="1"/>
      <c r="B527" s="20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 customHeight="1">
      <c r="A528" s="1"/>
      <c r="B528" s="20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 customHeight="1">
      <c r="A529" s="1"/>
      <c r="B529" s="20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 customHeight="1">
      <c r="A530" s="1"/>
      <c r="B530" s="20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 customHeight="1">
      <c r="A531" s="1"/>
      <c r="B531" s="20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 customHeight="1">
      <c r="A532" s="1"/>
      <c r="B532" s="20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 customHeight="1">
      <c r="A533" s="1"/>
      <c r="B533" s="20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 customHeight="1">
      <c r="A534" s="1"/>
      <c r="B534" s="20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 customHeight="1">
      <c r="A535" s="1"/>
      <c r="B535" s="20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 customHeight="1">
      <c r="A536" s="1"/>
      <c r="B536" s="20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 customHeight="1">
      <c r="A537" s="1"/>
      <c r="B537" s="20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 customHeight="1">
      <c r="A538" s="1"/>
      <c r="B538" s="20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 customHeight="1">
      <c r="A539" s="1"/>
      <c r="B539" s="20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 customHeight="1">
      <c r="A540" s="1"/>
      <c r="B540" s="20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 customHeight="1">
      <c r="A541" s="1"/>
      <c r="B541" s="20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 customHeight="1">
      <c r="A542" s="1"/>
      <c r="B542" s="20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 customHeight="1">
      <c r="A543" s="1"/>
      <c r="B543" s="20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 customHeight="1">
      <c r="A544" s="1"/>
      <c r="B544" s="20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 customHeight="1">
      <c r="A545" s="1"/>
      <c r="B545" s="20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 customHeight="1">
      <c r="A546" s="1"/>
      <c r="B546" s="20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 customHeight="1">
      <c r="A547" s="1"/>
      <c r="B547" s="20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 customHeight="1">
      <c r="A548" s="1"/>
      <c r="B548" s="20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 customHeight="1">
      <c r="A549" s="1"/>
      <c r="B549" s="20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 customHeight="1">
      <c r="A550" s="1"/>
      <c r="B550" s="20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 customHeight="1">
      <c r="A551" s="1"/>
      <c r="B551" s="20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 customHeight="1">
      <c r="A552" s="1"/>
      <c r="B552" s="20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 customHeight="1">
      <c r="A553" s="21"/>
      <c r="B553" s="5"/>
      <c r="C553" s="21"/>
      <c r="D553" s="21"/>
      <c r="E553" s="21"/>
      <c r="F553" s="21"/>
      <c r="G553" s="21"/>
      <c r="H553" s="21"/>
      <c r="I553" s="21"/>
      <c r="J553" s="21"/>
      <c r="K553" s="21"/>
    </row>
    <row r="554" spans="1:11" ht="12.75" customHeight="1">
      <c r="A554" s="1"/>
      <c r="B554" s="20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 customHeight="1">
      <c r="A555" s="1"/>
      <c r="B555" s="20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 customHeight="1">
      <c r="A556" s="1"/>
      <c r="B556" s="20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 customHeight="1">
      <c r="A557" s="1"/>
      <c r="B557" s="20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 customHeight="1">
      <c r="A558" s="1"/>
      <c r="B558" s="20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 customHeight="1">
      <c r="A559" s="1"/>
      <c r="B559" s="20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 customHeight="1">
      <c r="A560" s="1"/>
      <c r="B560" s="20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 customHeight="1">
      <c r="A561" s="1"/>
      <c r="B561" s="20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 customHeight="1">
      <c r="A562" s="1"/>
      <c r="B562" s="20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 customHeight="1">
      <c r="A563" s="1"/>
      <c r="B563" s="20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 customHeight="1">
      <c r="A564" s="1"/>
      <c r="B564" s="20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 customHeight="1">
      <c r="A565" s="1"/>
      <c r="B565" s="20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 customHeight="1">
      <c r="A566" s="1"/>
      <c r="B566" s="20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 customHeight="1">
      <c r="A567" s="1"/>
      <c r="B567" s="20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 customHeight="1">
      <c r="A568" s="1"/>
      <c r="B568" s="20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 customHeight="1">
      <c r="A569" s="1"/>
      <c r="B569" s="20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 customHeight="1">
      <c r="A570" s="1"/>
      <c r="B570" s="20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 customHeight="1">
      <c r="A571" s="1"/>
      <c r="B571" s="20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 customHeight="1">
      <c r="A572" s="1"/>
      <c r="B572" s="20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 customHeight="1">
      <c r="A573" s="1"/>
      <c r="B573" s="20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 customHeight="1">
      <c r="A574" s="1"/>
      <c r="B574" s="20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 customHeight="1">
      <c r="A575" s="1"/>
      <c r="B575" s="20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 customHeight="1">
      <c r="A576" s="1"/>
      <c r="B576" s="5"/>
      <c r="C576" s="22"/>
      <c r="D576" s="22"/>
      <c r="E576" s="22"/>
      <c r="F576" s="22"/>
      <c r="G576" s="22"/>
      <c r="H576" s="22"/>
      <c r="I576" s="22"/>
      <c r="J576" s="22"/>
      <c r="K576" s="22"/>
    </row>
    <row r="577" spans="1:11" ht="12.75" customHeight="1">
      <c r="A577" s="1"/>
      <c r="B577" s="5"/>
      <c r="C577" s="22"/>
      <c r="D577" s="22"/>
      <c r="E577" s="22"/>
      <c r="F577" s="22"/>
      <c r="G577" s="22"/>
      <c r="H577" s="22"/>
      <c r="I577" s="22"/>
      <c r="J577" s="22"/>
      <c r="K577" s="22"/>
    </row>
    <row r="578" spans="1:11" ht="12.75" customHeight="1">
      <c r="A578" s="1"/>
      <c r="B578" s="20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 customHeight="1">
      <c r="A579" s="1"/>
      <c r="B579" s="20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 customHeight="1">
      <c r="A580" s="1"/>
      <c r="B580" s="20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 customHeight="1">
      <c r="A581" s="1"/>
      <c r="B581" s="20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 customHeight="1">
      <c r="A582" s="1"/>
      <c r="B582" s="20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 customHeight="1">
      <c r="A583" s="1"/>
      <c r="B583" s="20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 customHeight="1">
      <c r="A584" s="1"/>
      <c r="B584" s="20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 customHeight="1">
      <c r="A585" s="1"/>
      <c r="B585" s="20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 customHeight="1">
      <c r="A586" s="1"/>
      <c r="B586" s="20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 customHeight="1">
      <c r="A587" s="1"/>
      <c r="B587" s="20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 customHeight="1">
      <c r="A588" s="1"/>
      <c r="B588" s="20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 customHeight="1">
      <c r="A589" s="1"/>
      <c r="B589" s="20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 customHeight="1">
      <c r="A590" s="1"/>
      <c r="B590" s="20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 customHeight="1">
      <c r="A591" s="1"/>
      <c r="B591" s="20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 customHeight="1">
      <c r="A592" s="1"/>
      <c r="B592" s="20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 customHeight="1">
      <c r="A593" s="1"/>
      <c r="B593" s="20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 customHeight="1">
      <c r="A594" s="1"/>
      <c r="B594" s="20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 customHeight="1">
      <c r="A595" s="1"/>
      <c r="B595" s="20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 customHeight="1">
      <c r="A596" s="1"/>
      <c r="B596" s="20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 customHeight="1">
      <c r="A597" s="1"/>
      <c r="B597" s="20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 customHeight="1">
      <c r="A598" s="1"/>
      <c r="B598" s="20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 customHeight="1">
      <c r="A599" s="1"/>
      <c r="B599" s="20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 customHeight="1">
      <c r="A600" s="1"/>
      <c r="B600" s="20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 customHeight="1">
      <c r="A601" s="1"/>
      <c r="B601" s="5"/>
      <c r="C601" s="23"/>
      <c r="D601" s="23"/>
      <c r="E601" s="23"/>
      <c r="F601" s="23"/>
      <c r="G601" s="23"/>
      <c r="H601" s="23"/>
      <c r="I601" s="23"/>
      <c r="J601" s="23"/>
      <c r="K601" s="23"/>
    </row>
    <row r="602" spans="1:11" ht="12.75" customHeight="1">
      <c r="A602" s="1"/>
      <c r="B602" s="5"/>
      <c r="C602" s="21"/>
      <c r="D602" s="21"/>
      <c r="E602" s="21"/>
      <c r="F602" s="21"/>
      <c r="G602" s="21"/>
      <c r="H602" s="21"/>
      <c r="I602" s="21"/>
      <c r="J602" s="21"/>
      <c r="K602" s="21"/>
    </row>
    <row r="603" spans="1:11" ht="12.75" customHeight="1">
      <c r="A603" s="1"/>
      <c r="B603" s="5"/>
      <c r="C603" s="21"/>
      <c r="D603" s="21"/>
      <c r="E603" s="21"/>
      <c r="F603" s="21"/>
      <c r="G603" s="21"/>
      <c r="H603" s="21"/>
      <c r="I603" s="21"/>
      <c r="J603" s="21"/>
      <c r="K603" s="21"/>
    </row>
    <row r="604" spans="1:11" ht="12.75" customHeight="1">
      <c r="A604" s="1"/>
      <c r="B604" s="5"/>
      <c r="C604" s="21"/>
      <c r="D604" s="21"/>
      <c r="E604" s="21"/>
      <c r="F604" s="21"/>
      <c r="G604" s="21"/>
      <c r="H604" s="21"/>
      <c r="I604" s="21"/>
      <c r="J604" s="21"/>
      <c r="K604" s="21"/>
    </row>
    <row r="605" spans="1:11" ht="12.75" customHeight="1">
      <c r="A605" s="1"/>
      <c r="B605" s="20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 customHeight="1">
      <c r="A606" s="1"/>
      <c r="B606" s="20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 customHeight="1">
      <c r="A607" s="1"/>
      <c r="B607" s="20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 customHeight="1">
      <c r="A608" s="1"/>
      <c r="B608" s="20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 customHeight="1">
      <c r="A609" s="1"/>
      <c r="B609" s="20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 customHeight="1">
      <c r="A610" s="21"/>
      <c r="B610" s="5"/>
      <c r="C610" s="21"/>
      <c r="D610" s="21"/>
      <c r="E610" s="21"/>
      <c r="F610" s="21"/>
      <c r="G610" s="21"/>
      <c r="H610" s="21"/>
      <c r="I610" s="21"/>
      <c r="J610" s="21"/>
      <c r="K610" s="21"/>
    </row>
    <row r="611" spans="1:11" ht="12.75" customHeight="1">
      <c r="A611" s="1"/>
      <c r="B611" s="5"/>
      <c r="C611" s="21"/>
      <c r="D611" s="21"/>
      <c r="E611" s="21"/>
      <c r="F611" s="21"/>
      <c r="G611" s="21"/>
      <c r="H611" s="21"/>
      <c r="I611" s="21"/>
      <c r="J611" s="21"/>
      <c r="K611" s="21"/>
    </row>
    <row r="612" spans="1:11" ht="12.75" customHeight="1">
      <c r="A612" s="1"/>
      <c r="B612" s="5"/>
      <c r="C612" s="22"/>
      <c r="D612" s="22"/>
      <c r="E612" s="22"/>
      <c r="F612" s="22"/>
      <c r="G612" s="22"/>
      <c r="H612" s="22"/>
      <c r="I612" s="22"/>
      <c r="J612" s="22"/>
      <c r="K612" s="22"/>
    </row>
    <row r="613" spans="1:11" ht="12.75" customHeight="1">
      <c r="A613" s="1"/>
      <c r="B613" s="20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 customHeight="1">
      <c r="A614" s="1"/>
      <c r="B614" s="20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 customHeight="1">
      <c r="A615" s="1"/>
      <c r="B615" s="20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 customHeight="1">
      <c r="A616" s="1"/>
      <c r="B616" s="20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 customHeight="1">
      <c r="A617" s="1"/>
      <c r="B617" s="20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 customHeight="1">
      <c r="A618" s="1"/>
      <c r="B618" s="20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 customHeight="1">
      <c r="A619" s="1"/>
      <c r="B619" s="20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 customHeight="1">
      <c r="A620" s="1"/>
      <c r="B620" s="20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 customHeight="1">
      <c r="A621" s="1"/>
      <c r="B621" s="20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 customHeight="1">
      <c r="A622" s="1"/>
      <c r="B622" s="20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 customHeight="1">
      <c r="A623" s="1"/>
      <c r="B623" s="20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 customHeight="1">
      <c r="A624" s="1"/>
      <c r="B624" s="20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 customHeight="1">
      <c r="A625" s="1"/>
      <c r="B625" s="20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 customHeight="1">
      <c r="A626" s="1"/>
      <c r="B626" s="20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 customHeight="1">
      <c r="A627" s="1"/>
      <c r="B627" s="20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 customHeight="1">
      <c r="A628" s="1"/>
      <c r="B628" s="20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 customHeight="1">
      <c r="A629" s="1"/>
      <c r="B629" s="20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 customHeight="1">
      <c r="A630" s="1"/>
      <c r="B630" s="20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 customHeight="1">
      <c r="A631" s="1"/>
      <c r="B631" s="20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 customHeight="1">
      <c r="A632" s="1"/>
      <c r="B632" s="20"/>
      <c r="C632" s="1"/>
      <c r="D632" s="1"/>
      <c r="E632" s="1"/>
      <c r="F632" s="1"/>
      <c r="G632" s="1"/>
      <c r="H632" s="1"/>
      <c r="I632" s="1"/>
      <c r="J632" s="1"/>
      <c r="K632" s="1"/>
    </row>
  </sheetData>
  <sheetProtection selectLockedCells="1" selectUnlockedCells="1"/>
  <mergeCells count="20">
    <mergeCell ref="A16:K16"/>
    <mergeCell ref="A17:J17"/>
    <mergeCell ref="A15:K15"/>
    <mergeCell ref="A18:A19"/>
    <mergeCell ref="B18:B19"/>
    <mergeCell ref="C18:K18"/>
    <mergeCell ref="A12:K12"/>
    <mergeCell ref="A13:K13"/>
    <mergeCell ref="A14:K14"/>
    <mergeCell ref="A1:K1"/>
    <mergeCell ref="A2:K2"/>
    <mergeCell ref="A3:K3"/>
    <mergeCell ref="A4:K4"/>
    <mergeCell ref="A5:K5"/>
    <mergeCell ref="M18:M19"/>
    <mergeCell ref="X18:X19"/>
    <mergeCell ref="Y18:AG18"/>
    <mergeCell ref="L18:L19"/>
    <mergeCell ref="N18:V18"/>
    <mergeCell ref="W18:W19"/>
  </mergeCells>
  <printOptions/>
  <pageMargins left="0.3937007874015748" right="0.3937007874015748" top="1.1811023622047245" bottom="0.3937007874015748" header="0" footer="0"/>
  <pageSetup firstPageNumber="108" useFirstPageNumber="1" horizontalDpi="600" verticalDpi="600" orientation="landscape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Бурлаченко Н. Владимировна</cp:lastModifiedBy>
  <cp:lastPrinted>2019-05-17T07:26:22Z</cp:lastPrinted>
  <dcterms:created xsi:type="dcterms:W3CDTF">1996-10-08T23:32:33Z</dcterms:created>
  <dcterms:modified xsi:type="dcterms:W3CDTF">2019-05-17T07:26:24Z</dcterms:modified>
  <cp:category/>
  <cp:version/>
  <cp:contentType/>
  <cp:contentStatus/>
</cp:coreProperties>
</file>