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80" windowWidth="9600" windowHeight="6180" activeTab="0"/>
  </bookViews>
  <sheets>
    <sheet name="Приложение №2" sheetId="1" r:id="rId1"/>
  </sheets>
  <definedNames>
    <definedName name="_xlnm.Print_Titles" localSheetId="0">'Приложение №2'!$16:$16</definedName>
    <definedName name="_xlnm.Print_Area" localSheetId="0">'Приложение №2'!$A$1:$K$93</definedName>
  </definedNames>
  <calcPr fullCalcOnLoad="1"/>
</workbook>
</file>

<file path=xl/sharedStrings.xml><?xml version="1.0" encoding="utf-8"?>
<sst xmlns="http://schemas.openxmlformats.org/spreadsheetml/2006/main" count="82" uniqueCount="79">
  <si>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</si>
  <si>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</si>
  <si>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</si>
  <si>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</si>
  <si>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</si>
  <si>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</si>
  <si>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</si>
  <si>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</si>
  <si>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</si>
  <si>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</si>
  <si>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</si>
  <si>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</si>
  <si>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</si>
  <si>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</si>
  <si>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</si>
  <si>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</si>
  <si>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</si>
  <si>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</si>
  <si>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</si>
  <si>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</si>
  <si>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</si>
  <si>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</si>
  <si>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</si>
  <si>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</si>
  <si>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</si>
  <si>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</si>
  <si>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</si>
  <si>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</si>
  <si>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</si>
  <si>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</si>
  <si>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</si>
  <si>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</si>
  <si>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</si>
  <si>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</si>
  <si>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</si>
  <si>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</si>
  <si>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</si>
  <si>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</si>
  <si>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</si>
  <si>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</si>
  <si>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</si>
  <si>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</si>
  <si>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</si>
  <si>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</si>
  <si>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</si>
  <si>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</si>
  <si>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</si>
  <si>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</si>
  <si>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</si>
  <si>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</si>
  <si>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</si>
  <si>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</si>
  <si>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</si>
  <si>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</si>
  <si>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</si>
  <si>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</si>
  <si>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</si>
  <si>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</si>
  <si>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(руб.)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</si>
  <si>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</si>
  <si>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 xml:space="preserve">к Закону Приднестровской Молдавской Республики 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</si>
  <si>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</si>
  <si>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</si>
  <si>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</si>
  <si>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</si>
  <si>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</si>
  <si>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</si>
  <si>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>Приложение № 1.2</t>
  </si>
  <si>
    <t xml:space="preserve">Фонд государственного резерва </t>
  </si>
  <si>
    <t>"О республиканском бюджете на 2019 год"</t>
  </si>
  <si>
    <t>на 2019 год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</si>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</sst>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0.0"/>
    <numFmt numFmtId="184" formatCode="#,##0.0"/>
    <numFmt numFmtId="185" formatCode="#,##0.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(* #,##0.000_);_(* \(#,##0.000\);_(* &quot;-&quot;??_);_(@_)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_р_._-;\-* #,##0.0_р_._-;_-* &quot;-&quot;_р_._-;_-@_-"/>
    <numFmt numFmtId="197" formatCode="_-* #,##0.00_р_._-;\-* #,##0.00_р_._-;_-* &quot;-&quot;_р_._-;_-@_-"/>
  </numFmts>
  <fonts count="37"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5" xfId="0" applyFont="1" applyFill="1" applyBorder="1" applyAlignment="1">
      <alignment wrapText="1"/>
    </xf>
    <xf numFmtId="0" fontId="10" fillId="24" borderId="15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5" xfId="0" applyFont="1" applyFill="1" applyBorder="1" applyAlignment="1">
      <alignment wrapText="1"/>
    </xf>
    <xf numFmtId="0" fontId="4" fillId="24" borderId="0" xfId="0" applyFont="1" applyFill="1" applyBorder="1" applyAlignment="1">
      <alignment horizontal="left" vertical="center"/>
    </xf>
    <xf numFmtId="0" fontId="11" fillId="24" borderId="16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 vertical="center"/>
    </xf>
    <xf numFmtId="0" fontId="11" fillId="24" borderId="15" xfId="0" applyFont="1" applyFill="1" applyBorder="1" applyAlignment="1">
      <alignment/>
    </xf>
    <xf numFmtId="0" fontId="10" fillId="24" borderId="16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10" fillId="24" borderId="17" xfId="0" applyFont="1" applyFill="1" applyBorder="1" applyAlignment="1">
      <alignment wrapText="1"/>
    </xf>
    <xf numFmtId="0" fontId="11" fillId="24" borderId="10" xfId="0" applyFont="1" applyFill="1" applyBorder="1" applyAlignment="1">
      <alignment wrapText="1"/>
    </xf>
    <xf numFmtId="0" fontId="15" fillId="24" borderId="17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41" fontId="8" fillId="24" borderId="18" xfId="0" applyNumberFormat="1" applyFont="1" applyFill="1" applyBorder="1" applyAlignment="1">
      <alignment horizontal="center" vertical="center"/>
    </xf>
    <xf numFmtId="41" fontId="8" fillId="24" borderId="19" xfId="60" applyNumberFormat="1" applyFont="1" applyFill="1" applyBorder="1" applyAlignment="1">
      <alignment horizontal="center" vertical="center"/>
    </xf>
    <xf numFmtId="41" fontId="8" fillId="24" borderId="20" xfId="0" applyNumberFormat="1" applyFont="1" applyFill="1" applyBorder="1" applyAlignment="1">
      <alignment horizontal="center" vertical="center"/>
    </xf>
    <xf numFmtId="41" fontId="8" fillId="24" borderId="20" xfId="60" applyNumberFormat="1" applyFont="1" applyFill="1" applyBorder="1" applyAlignment="1">
      <alignment horizontal="center" vertical="center"/>
    </xf>
    <xf numFmtId="41" fontId="4" fillId="24" borderId="20" xfId="0" applyNumberFormat="1" applyFont="1" applyFill="1" applyBorder="1" applyAlignment="1">
      <alignment horizontal="center" vertical="center"/>
    </xf>
    <xf numFmtId="41" fontId="4" fillId="24" borderId="19" xfId="0" applyNumberFormat="1" applyFont="1" applyFill="1" applyBorder="1" applyAlignment="1">
      <alignment horizontal="center" vertical="center"/>
    </xf>
    <xf numFmtId="41" fontId="4" fillId="24" borderId="20" xfId="60" applyNumberFormat="1" applyFont="1" applyFill="1" applyBorder="1" applyAlignment="1">
      <alignment horizontal="center" vertical="center"/>
    </xf>
    <xf numFmtId="41" fontId="4" fillId="24" borderId="21" xfId="60" applyNumberFormat="1" applyFont="1" applyFill="1" applyBorder="1" applyAlignment="1">
      <alignment horizontal="center" vertical="center"/>
    </xf>
    <xf numFmtId="41" fontId="8" fillId="24" borderId="11" xfId="60" applyNumberFormat="1" applyFont="1" applyFill="1" applyBorder="1" applyAlignment="1">
      <alignment horizontal="center" vertical="center"/>
    </xf>
    <xf numFmtId="41" fontId="4" fillId="24" borderId="19" xfId="60" applyNumberFormat="1" applyFont="1" applyFill="1" applyBorder="1" applyAlignment="1">
      <alignment horizontal="center" vertical="center"/>
    </xf>
    <xf numFmtId="41" fontId="8" fillId="24" borderId="22" xfId="60" applyNumberFormat="1" applyFont="1" applyFill="1" applyBorder="1" applyAlignment="1">
      <alignment horizontal="center" vertical="center"/>
    </xf>
    <xf numFmtId="41" fontId="4" fillId="24" borderId="23" xfId="0" applyNumberFormat="1" applyFont="1" applyFill="1" applyBorder="1" applyAlignment="1">
      <alignment horizontal="center" vertical="center"/>
    </xf>
    <xf numFmtId="41" fontId="8" fillId="24" borderId="23" xfId="6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15" fillId="24" borderId="15" xfId="0" applyFont="1" applyFill="1" applyBorder="1" applyAlignment="1">
      <alignment wrapText="1"/>
    </xf>
    <xf numFmtId="41" fontId="8" fillId="24" borderId="19" xfId="0" applyNumberFormat="1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/>
    </xf>
    <xf numFmtId="0" fontId="10" fillId="24" borderId="24" xfId="0" applyFont="1" applyFill="1" applyBorder="1" applyAlignment="1">
      <alignment horizontal="left" wrapText="1"/>
    </xf>
    <xf numFmtId="0" fontId="10" fillId="24" borderId="20" xfId="0" applyFont="1" applyFill="1" applyBorder="1" applyAlignment="1">
      <alignment wrapText="1"/>
    </xf>
    <xf numFmtId="0" fontId="11" fillId="24" borderId="20" xfId="0" applyFont="1" applyFill="1" applyBorder="1" applyAlignment="1">
      <alignment wrapText="1"/>
    </xf>
    <xf numFmtId="0" fontId="10" fillId="24" borderId="20" xfId="0" applyFont="1" applyFill="1" applyBorder="1" applyAlignment="1">
      <alignment horizontal="left" wrapText="1"/>
    </xf>
    <xf numFmtId="0" fontId="11" fillId="24" borderId="22" xfId="0" applyFont="1" applyFill="1" applyBorder="1" applyAlignment="1">
      <alignment wrapText="1"/>
    </xf>
    <xf numFmtId="0" fontId="13" fillId="24" borderId="11" xfId="0" applyFont="1" applyFill="1" applyBorder="1" applyAlignment="1">
      <alignment horizontal="center" wrapText="1"/>
    </xf>
    <xf numFmtId="0" fontId="10" fillId="24" borderId="22" xfId="0" applyFont="1" applyFill="1" applyBorder="1" applyAlignment="1">
      <alignment wrapText="1"/>
    </xf>
    <xf numFmtId="0" fontId="11" fillId="0" borderId="20" xfId="0" applyFont="1" applyBorder="1" applyAlignment="1">
      <alignment vertical="center" wrapText="1"/>
    </xf>
    <xf numFmtId="0" fontId="10" fillId="24" borderId="23" xfId="0" applyFont="1" applyFill="1" applyBorder="1" applyAlignment="1">
      <alignment wrapText="1"/>
    </xf>
    <xf numFmtId="0" fontId="10" fillId="24" borderId="24" xfId="0" applyFont="1" applyFill="1" applyBorder="1" applyAlignment="1">
      <alignment wrapText="1"/>
    </xf>
    <xf numFmtId="0" fontId="10" fillId="24" borderId="20" xfId="0" applyFont="1" applyFill="1" applyBorder="1" applyAlignment="1">
      <alignment/>
    </xf>
    <xf numFmtId="0" fontId="15" fillId="24" borderId="20" xfId="0" applyFont="1" applyFill="1" applyBorder="1" applyAlignment="1">
      <alignment wrapText="1"/>
    </xf>
    <xf numFmtId="0" fontId="15" fillId="24" borderId="23" xfId="0" applyFont="1" applyFill="1" applyBorder="1" applyAlignment="1">
      <alignment wrapText="1"/>
    </xf>
    <xf numFmtId="0" fontId="13" fillId="24" borderId="11" xfId="0" applyFont="1" applyFill="1" applyBorder="1" applyAlignment="1">
      <alignment horizontal="left" wrapText="1"/>
    </xf>
    <xf numFmtId="0" fontId="13" fillId="24" borderId="11" xfId="0" applyFont="1" applyFill="1" applyBorder="1" applyAlignment="1">
      <alignment wrapText="1"/>
    </xf>
    <xf numFmtId="41" fontId="8" fillId="24" borderId="24" xfId="60" applyNumberFormat="1" applyFont="1" applyFill="1" applyBorder="1" applyAlignment="1">
      <alignment horizontal="center" vertical="center"/>
    </xf>
    <xf numFmtId="41" fontId="4" fillId="24" borderId="23" xfId="0" applyNumberFormat="1" applyFont="1" applyFill="1" applyBorder="1" applyAlignment="1">
      <alignment/>
    </xf>
    <xf numFmtId="41" fontId="8" fillId="24" borderId="11" xfId="0" applyNumberFormat="1" applyFont="1" applyFill="1" applyBorder="1" applyAlignment="1">
      <alignment horizontal="center" vertical="center"/>
    </xf>
    <xf numFmtId="41" fontId="8" fillId="24" borderId="21" xfId="0" applyNumberFormat="1" applyFont="1" applyFill="1" applyBorder="1" applyAlignment="1">
      <alignment horizontal="center" vertical="center"/>
    </xf>
    <xf numFmtId="41" fontId="8" fillId="24" borderId="23" xfId="0" applyNumberFormat="1" applyFont="1" applyFill="1" applyBorder="1" applyAlignment="1">
      <alignment horizontal="center" vertical="center"/>
    </xf>
    <xf numFmtId="41" fontId="15" fillId="24" borderId="2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182" fontId="10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82" fontId="10" fillId="0" borderId="11" xfId="60" applyNumberFormat="1" applyFont="1" applyFill="1" applyBorder="1" applyAlignment="1">
      <alignment horizontal="center"/>
    </xf>
    <xf numFmtId="182" fontId="10" fillId="0" borderId="11" xfId="0" applyNumberFormat="1" applyFont="1" applyFill="1" applyBorder="1" applyAlignment="1">
      <alignment horizontal="center"/>
    </xf>
    <xf numFmtId="182" fontId="11" fillId="0" borderId="19" xfId="0" applyNumberFormat="1" applyFont="1" applyFill="1" applyBorder="1" applyAlignment="1">
      <alignment horizontal="center"/>
    </xf>
    <xf numFmtId="41" fontId="18" fillId="24" borderId="20" xfId="6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41" fontId="8" fillId="24" borderId="20" xfId="60" applyNumberFormat="1" applyFont="1" applyFill="1" applyBorder="1" applyAlignment="1">
      <alignment horizontal="right" vertical="center"/>
    </xf>
    <xf numFmtId="41" fontId="4" fillId="24" borderId="20" xfId="60" applyNumberFormat="1" applyFont="1" applyFill="1" applyBorder="1" applyAlignment="1">
      <alignment horizontal="right" vertical="center"/>
    </xf>
    <xf numFmtId="41" fontId="8" fillId="24" borderId="22" xfId="60" applyNumberFormat="1" applyFont="1" applyFill="1" applyBorder="1" applyAlignment="1">
      <alignment horizontal="right" vertical="center"/>
    </xf>
    <xf numFmtId="182" fontId="10" fillId="0" borderId="11" xfId="60" applyNumberFormat="1" applyFont="1" applyFill="1" applyBorder="1" applyAlignment="1">
      <alignment horizontal="right"/>
    </xf>
    <xf numFmtId="182" fontId="10" fillId="0" borderId="19" xfId="0" applyNumberFormat="1" applyFont="1" applyFill="1" applyBorder="1" applyAlignment="1">
      <alignment horizontal="right"/>
    </xf>
    <xf numFmtId="41" fontId="15" fillId="24" borderId="20" xfId="60" applyNumberFormat="1" applyFont="1" applyFill="1" applyBorder="1" applyAlignment="1">
      <alignment horizontal="right" vertical="center"/>
    </xf>
    <xf numFmtId="0" fontId="10" fillId="24" borderId="2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8"/>
  <sheetViews>
    <sheetView tabSelected="1" view="pageBreakPreview" zoomScale="90" zoomScaleNormal="90" zoomScaleSheetLayoutView="90" zoomScalePageLayoutView="0" workbookViewId="0" topLeftCell="A1">
      <pane xSplit="2" ySplit="16" topLeftCell="C9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7" sqref="C47"/>
    </sheetView>
  </sheetViews>
  <sheetFormatPr defaultColWidth="9.140625" defaultRowHeight="12.75"/>
  <cols>
    <col min="1" max="1" width="10.00390625" style="1" customWidth="1"/>
    <col min="2" max="2" width="51.7109375" style="2" customWidth="1"/>
    <col min="3" max="3" width="15.8515625" style="2" customWidth="1"/>
    <col min="4" max="4" width="16.28125" style="2" bestFit="1" customWidth="1"/>
    <col min="5" max="6" width="16.421875" style="1" bestFit="1" customWidth="1"/>
    <col min="7" max="7" width="14.28125" style="1" customWidth="1"/>
    <col min="8" max="8" width="13.7109375" style="1" customWidth="1"/>
    <col min="9" max="9" width="16.00390625" style="1" customWidth="1"/>
    <col min="10" max="10" width="14.28125" style="1" customWidth="1"/>
    <col min="11" max="11" width="16.7109375" style="1" customWidth="1"/>
    <col min="12" max="16384" width="9.140625" style="3" customWidth="1"/>
  </cols>
  <sheetData>
    <row r="1" ht="15.75">
      <c r="K1" s="98" t="s">
        <v>78</v>
      </c>
    </row>
    <row r="2" ht="15.75">
      <c r="K2" s="98" t="s">
        <v>60</v>
      </c>
    </row>
    <row r="3" ht="15.75">
      <c r="K3" s="98" t="s">
        <v>76</v>
      </c>
    </row>
    <row r="4" ht="15.75">
      <c r="K4" s="99" t="s">
        <v>77</v>
      </c>
    </row>
    <row r="5" ht="15.75">
      <c r="K5" s="99" t="s">
        <v>69</v>
      </c>
    </row>
    <row r="6" ht="15.75">
      <c r="K6" s="99"/>
    </row>
    <row r="7" spans="1:11" ht="15.75">
      <c r="A7" s="107" t="s">
        <v>67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5.75">
      <c r="A8" s="107" t="s">
        <v>60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5.75">
      <c r="A9" s="107" t="s">
        <v>69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 customHeight="1">
      <c r="A10" s="97"/>
      <c r="B10" s="17"/>
      <c r="C10" s="17"/>
      <c r="D10" s="17"/>
      <c r="E10" s="47"/>
      <c r="F10" s="47"/>
      <c r="G10" s="17"/>
      <c r="H10" s="17"/>
      <c r="I10" s="17"/>
      <c r="J10" s="17"/>
      <c r="K10" s="17"/>
    </row>
    <row r="11" spans="1:11" ht="18.75">
      <c r="A11" s="108" t="s">
        <v>56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8.75">
      <c r="A12" s="108" t="s">
        <v>57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8.75">
      <c r="A13" s="108" t="s">
        <v>70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46"/>
    </row>
    <row r="14" spans="1:11" ht="13.5" customHeight="1" hidden="1" thickBo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8" t="s">
        <v>58</v>
      </c>
    </row>
    <row r="15" spans="1:11" ht="23.25" customHeight="1" thickBot="1">
      <c r="A15" s="21"/>
      <c r="B15" s="45"/>
      <c r="C15" s="21"/>
      <c r="D15" s="21"/>
      <c r="E15" s="21"/>
      <c r="F15" s="45"/>
      <c r="G15" s="21"/>
      <c r="H15" s="21"/>
      <c r="I15" s="21"/>
      <c r="J15" s="21"/>
      <c r="K15" s="18" t="s">
        <v>58</v>
      </c>
    </row>
    <row r="16" spans="1:11" s="16" customFormat="1" ht="32.25" thickBot="1">
      <c r="A16" s="19" t="s">
        <v>10</v>
      </c>
      <c r="B16" s="62" t="s">
        <v>61</v>
      </c>
      <c r="C16" s="20" t="s">
        <v>53</v>
      </c>
      <c r="D16" s="20" t="s">
        <v>54</v>
      </c>
      <c r="E16" s="20" t="s">
        <v>0</v>
      </c>
      <c r="F16" s="20" t="s">
        <v>1</v>
      </c>
      <c r="G16" s="20" t="s">
        <v>2</v>
      </c>
      <c r="H16" s="20" t="s">
        <v>3</v>
      </c>
      <c r="I16" s="20" t="s">
        <v>4</v>
      </c>
      <c r="J16" s="20" t="s">
        <v>5</v>
      </c>
      <c r="K16" s="20" t="s">
        <v>6</v>
      </c>
    </row>
    <row r="17" spans="1:11" s="23" customFormat="1" ht="16.5" thickBot="1">
      <c r="A17" s="22">
        <v>1000000</v>
      </c>
      <c r="B17" s="66" t="s">
        <v>11</v>
      </c>
      <c r="C17" s="48">
        <f aca="true" t="shared" si="0" ref="C17:K17">SUM(C18+C26+C33+C35+C44+C49)</f>
        <v>605737161</v>
      </c>
      <c r="D17" s="48">
        <f t="shared" si="0"/>
        <v>143161149</v>
      </c>
      <c r="E17" s="48">
        <f t="shared" si="0"/>
        <v>68960502</v>
      </c>
      <c r="F17" s="48">
        <f t="shared" si="0"/>
        <v>121742577</v>
      </c>
      <c r="G17" s="48">
        <f t="shared" si="0"/>
        <v>13676894</v>
      </c>
      <c r="H17" s="48">
        <f t="shared" si="0"/>
        <v>13653594</v>
      </c>
      <c r="I17" s="48">
        <f t="shared" si="0"/>
        <v>7695770</v>
      </c>
      <c r="J17" s="48">
        <f t="shared" si="0"/>
        <v>13963727</v>
      </c>
      <c r="K17" s="84">
        <f t="shared" si="0"/>
        <v>988591374</v>
      </c>
    </row>
    <row r="18" spans="1:11" s="23" customFormat="1" ht="15.75">
      <c r="A18" s="24">
        <v>1010000</v>
      </c>
      <c r="B18" s="67" t="s">
        <v>7</v>
      </c>
      <c r="C18" s="49">
        <f>SUM(C19:C24)-C21+5456086</f>
        <v>339403133</v>
      </c>
      <c r="D18" s="49">
        <f>SUM(D19:D24)-D21+107320</f>
        <v>140309703</v>
      </c>
      <c r="E18" s="49">
        <f>SUM(E19:E24)-E21+228906</f>
        <v>22072295</v>
      </c>
      <c r="F18" s="49">
        <f>SUM(F19:F24)-F21</f>
        <v>20574554</v>
      </c>
      <c r="G18" s="49">
        <f>SUM(G19:G24)-G21</f>
        <v>2940735</v>
      </c>
      <c r="H18" s="49">
        <f>SUM(H19:H24)-H21</f>
        <v>5646157</v>
      </c>
      <c r="I18" s="49">
        <f>SUM(I19:I24)-I21</f>
        <v>1953588</v>
      </c>
      <c r="J18" s="49">
        <f>SUM(J19:J24)-J21</f>
        <v>1342826</v>
      </c>
      <c r="K18" s="65">
        <f>SUM(C18+D18+E18+F18+G18+H18+I18+J18)</f>
        <v>534242991</v>
      </c>
    </row>
    <row r="19" spans="1:11" s="23" customFormat="1" ht="15.75">
      <c r="A19" s="25">
        <v>1010100</v>
      </c>
      <c r="B19" s="68" t="s">
        <v>12</v>
      </c>
      <c r="C19" s="51">
        <v>0</v>
      </c>
      <c r="D19" s="51">
        <v>0</v>
      </c>
      <c r="E19" s="51">
        <v>0</v>
      </c>
      <c r="F19" s="50">
        <v>0</v>
      </c>
      <c r="G19" s="50">
        <v>0</v>
      </c>
      <c r="H19" s="51">
        <v>0</v>
      </c>
      <c r="I19" s="51">
        <v>0</v>
      </c>
      <c r="J19" s="51">
        <v>0</v>
      </c>
      <c r="K19" s="65">
        <f aca="true" t="shared" si="1" ref="K19:K24">SUM(C19+D19+E19+F19+G19+H19+I19+J19)</f>
        <v>0</v>
      </c>
    </row>
    <row r="20" spans="1:11" s="23" customFormat="1" ht="31.5">
      <c r="A20" s="27">
        <v>1010200</v>
      </c>
      <c r="B20" s="68" t="s">
        <v>31</v>
      </c>
      <c r="C20" s="51">
        <f>291121011+16100000</f>
        <v>307221011</v>
      </c>
      <c r="D20" s="51">
        <v>127000806</v>
      </c>
      <c r="E20" s="51">
        <v>20358106</v>
      </c>
      <c r="F20" s="51">
        <v>13996303</v>
      </c>
      <c r="G20" s="51">
        <v>2629739</v>
      </c>
      <c r="H20" s="51">
        <v>5459150</v>
      </c>
      <c r="I20" s="51">
        <v>1953588</v>
      </c>
      <c r="J20" s="51">
        <v>1212325</v>
      </c>
      <c r="K20" s="65">
        <f>SUM(C20+D20+E20+F20+G20+H20+I20+J20)</f>
        <v>479831028</v>
      </c>
    </row>
    <row r="21" spans="1:11" s="23" customFormat="1" ht="31.5">
      <c r="A21" s="28">
        <v>1010290</v>
      </c>
      <c r="B21" s="69" t="s">
        <v>37</v>
      </c>
      <c r="C21" s="52">
        <v>116930414</v>
      </c>
      <c r="D21" s="52">
        <v>28053636</v>
      </c>
      <c r="E21" s="52">
        <v>20358106</v>
      </c>
      <c r="F21" s="52">
        <v>13996303</v>
      </c>
      <c r="G21" s="52">
        <v>2629739</v>
      </c>
      <c r="H21" s="52">
        <v>5459150</v>
      </c>
      <c r="I21" s="52">
        <v>1953588</v>
      </c>
      <c r="J21" s="52">
        <v>1212325</v>
      </c>
      <c r="K21" s="53">
        <f t="shared" si="1"/>
        <v>190593261</v>
      </c>
    </row>
    <row r="22" spans="1:11" s="23" customFormat="1" ht="15.75">
      <c r="A22" s="25">
        <v>1010400</v>
      </c>
      <c r="B22" s="68" t="s">
        <v>36</v>
      </c>
      <c r="C22" s="50">
        <v>3402773</v>
      </c>
      <c r="D22" s="50">
        <v>2</v>
      </c>
      <c r="E22" s="50">
        <v>1257861</v>
      </c>
      <c r="F22" s="50">
        <v>405604</v>
      </c>
      <c r="G22" s="50">
        <v>310996</v>
      </c>
      <c r="H22" s="50">
        <v>187007</v>
      </c>
      <c r="I22" s="50">
        <v>0</v>
      </c>
      <c r="J22" s="50">
        <v>130501</v>
      </c>
      <c r="K22" s="65">
        <f t="shared" si="1"/>
        <v>5694744</v>
      </c>
    </row>
    <row r="23" spans="1:11" s="23" customFormat="1" ht="47.25">
      <c r="A23" s="25">
        <v>1010600</v>
      </c>
      <c r="B23" s="68" t="s">
        <v>52</v>
      </c>
      <c r="C23" s="50">
        <v>5420728</v>
      </c>
      <c r="D23" s="50">
        <v>106625</v>
      </c>
      <c r="E23" s="50">
        <v>227422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65">
        <f t="shared" si="1"/>
        <v>5754775</v>
      </c>
    </row>
    <row r="24" spans="1:11" s="23" customFormat="1" ht="15.75">
      <c r="A24" s="25">
        <v>1010700</v>
      </c>
      <c r="B24" s="68" t="s">
        <v>14</v>
      </c>
      <c r="C24" s="51">
        <f>17471077+431458</f>
        <v>17902535</v>
      </c>
      <c r="D24" s="51">
        <f>13867479+342462-1114991</f>
        <v>13094950</v>
      </c>
      <c r="E24" s="51">
        <v>0</v>
      </c>
      <c r="F24" s="51">
        <v>6172647</v>
      </c>
      <c r="G24" s="50">
        <v>0</v>
      </c>
      <c r="H24" s="51">
        <v>0</v>
      </c>
      <c r="I24" s="51">
        <v>0</v>
      </c>
      <c r="J24" s="50">
        <v>0</v>
      </c>
      <c r="K24" s="65">
        <f t="shared" si="1"/>
        <v>37170132</v>
      </c>
    </row>
    <row r="25" spans="1:11" s="23" customFormat="1" ht="15.75">
      <c r="A25" s="28"/>
      <c r="B25" s="68"/>
      <c r="C25" s="51"/>
      <c r="D25" s="51"/>
      <c r="E25" s="51"/>
      <c r="F25" s="51"/>
      <c r="G25" s="51"/>
      <c r="H25" s="51"/>
      <c r="I25" s="51"/>
      <c r="J25" s="51"/>
      <c r="K25" s="65"/>
    </row>
    <row r="26" spans="1:11" s="30" customFormat="1" ht="31.5">
      <c r="A26" s="27">
        <v>1020000</v>
      </c>
      <c r="B26" s="68" t="s">
        <v>40</v>
      </c>
      <c r="C26" s="51">
        <f aca="true" t="shared" si="2" ref="C26:J26">SUM(C27:C31)</f>
        <v>183356379</v>
      </c>
      <c r="D26" s="51">
        <f t="shared" si="2"/>
        <v>129132</v>
      </c>
      <c r="E26" s="51">
        <f t="shared" si="2"/>
        <v>29790707</v>
      </c>
      <c r="F26" s="51">
        <f t="shared" si="2"/>
        <v>60970559</v>
      </c>
      <c r="G26" s="51">
        <f t="shared" si="2"/>
        <v>4920390</v>
      </c>
      <c r="H26" s="51">
        <f t="shared" si="2"/>
        <v>1665438</v>
      </c>
      <c r="I26" s="51">
        <f t="shared" si="2"/>
        <v>58464</v>
      </c>
      <c r="J26" s="51">
        <f t="shared" si="2"/>
        <v>72718</v>
      </c>
      <c r="K26" s="65">
        <f aca="true" t="shared" si="3" ref="K26:K31">SUM(C26+D26+E26+F26+G26+H26+I26+J26)</f>
        <v>280963787</v>
      </c>
    </row>
    <row r="27" spans="1:11" s="23" customFormat="1" ht="15.75">
      <c r="A27" s="25">
        <v>1020100</v>
      </c>
      <c r="B27" s="68" t="s">
        <v>42</v>
      </c>
      <c r="C27" s="51">
        <v>0</v>
      </c>
      <c r="D27" s="51">
        <v>0</v>
      </c>
      <c r="E27" s="50">
        <v>0</v>
      </c>
      <c r="F27" s="50">
        <v>0</v>
      </c>
      <c r="G27" s="50">
        <v>0</v>
      </c>
      <c r="H27" s="51">
        <v>0</v>
      </c>
      <c r="I27" s="51">
        <v>0</v>
      </c>
      <c r="J27" s="51">
        <v>0</v>
      </c>
      <c r="K27" s="65">
        <f t="shared" si="3"/>
        <v>0</v>
      </c>
    </row>
    <row r="28" spans="1:11" s="23" customFormat="1" ht="31.5">
      <c r="A28" s="25">
        <v>1020200</v>
      </c>
      <c r="B28" s="68" t="s">
        <v>32</v>
      </c>
      <c r="C28" s="51">
        <v>42289641</v>
      </c>
      <c r="D28" s="51">
        <v>0</v>
      </c>
      <c r="E28" s="51">
        <v>17890281</v>
      </c>
      <c r="F28" s="51">
        <v>216370</v>
      </c>
      <c r="G28" s="51">
        <v>2741894</v>
      </c>
      <c r="H28" s="50">
        <v>227385</v>
      </c>
      <c r="I28" s="51">
        <v>0</v>
      </c>
      <c r="J28" s="51">
        <v>57741</v>
      </c>
      <c r="K28" s="65">
        <f t="shared" si="3"/>
        <v>63423312</v>
      </c>
    </row>
    <row r="29" spans="1:11" s="23" customFormat="1" ht="31.5">
      <c r="A29" s="27">
        <v>1020300</v>
      </c>
      <c r="B29" s="68" t="s">
        <v>35</v>
      </c>
      <c r="C29" s="51">
        <v>137041786</v>
      </c>
      <c r="D29" s="51">
        <v>0</v>
      </c>
      <c r="E29" s="51">
        <v>11648096</v>
      </c>
      <c r="F29" s="51">
        <v>60545704</v>
      </c>
      <c r="G29" s="51">
        <v>2046663</v>
      </c>
      <c r="H29" s="51">
        <v>0</v>
      </c>
      <c r="I29" s="51">
        <v>0</v>
      </c>
      <c r="J29" s="51">
        <v>0</v>
      </c>
      <c r="K29" s="65">
        <f t="shared" si="3"/>
        <v>211282249</v>
      </c>
    </row>
    <row r="30" spans="1:11" s="30" customFormat="1" ht="31.5">
      <c r="A30" s="25">
        <v>1020400</v>
      </c>
      <c r="B30" s="70" t="s">
        <v>55</v>
      </c>
      <c r="C30" s="51">
        <v>2184211</v>
      </c>
      <c r="D30" s="51">
        <v>0</v>
      </c>
      <c r="E30" s="51">
        <v>0</v>
      </c>
      <c r="F30" s="51">
        <v>1605</v>
      </c>
      <c r="G30" s="51">
        <v>43197</v>
      </c>
      <c r="H30" s="51">
        <v>1332974</v>
      </c>
      <c r="I30" s="51">
        <v>0</v>
      </c>
      <c r="J30" s="51">
        <v>361</v>
      </c>
      <c r="K30" s="65">
        <f t="shared" si="3"/>
        <v>3562348</v>
      </c>
    </row>
    <row r="31" spans="1:11" s="23" customFormat="1" ht="15.75">
      <c r="A31" s="25">
        <v>1020500</v>
      </c>
      <c r="B31" s="68" t="s">
        <v>15</v>
      </c>
      <c r="C31" s="51">
        <v>1840741</v>
      </c>
      <c r="D31" s="51">
        <v>129132</v>
      </c>
      <c r="E31" s="51">
        <v>252330</v>
      </c>
      <c r="F31" s="51">
        <v>206880</v>
      </c>
      <c r="G31" s="51">
        <v>88636</v>
      </c>
      <c r="H31" s="51">
        <v>105079</v>
      </c>
      <c r="I31" s="51">
        <v>58464</v>
      </c>
      <c r="J31" s="50">
        <v>14616</v>
      </c>
      <c r="K31" s="65">
        <f t="shared" si="3"/>
        <v>2695878</v>
      </c>
    </row>
    <row r="32" spans="1:11" s="23" customFormat="1" ht="15.75">
      <c r="A32" s="25"/>
      <c r="B32" s="68"/>
      <c r="C32" s="51"/>
      <c r="D32" s="51"/>
      <c r="E32" s="51"/>
      <c r="F32" s="51"/>
      <c r="G32" s="51"/>
      <c r="H32" s="51"/>
      <c r="I32" s="51"/>
      <c r="J32" s="51"/>
      <c r="K32" s="65"/>
    </row>
    <row r="33" spans="1:11" s="23" customFormat="1" ht="15.75">
      <c r="A33" s="25">
        <v>1040000</v>
      </c>
      <c r="B33" s="68" t="s">
        <v>8</v>
      </c>
      <c r="C33" s="50">
        <v>0</v>
      </c>
      <c r="D33" s="50">
        <v>0</v>
      </c>
      <c r="E33" s="50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65">
        <f>SUM(C33+D33+E33+F33+G33+H33+I33+J33)</f>
        <v>0</v>
      </c>
    </row>
    <row r="34" spans="1:11" s="23" customFormat="1" ht="15.75">
      <c r="A34" s="28"/>
      <c r="B34" s="69"/>
      <c r="C34" s="51"/>
      <c r="D34" s="51"/>
      <c r="E34" s="51"/>
      <c r="F34" s="51"/>
      <c r="G34" s="51"/>
      <c r="H34" s="51"/>
      <c r="I34" s="51"/>
      <c r="J34" s="51"/>
      <c r="K34" s="65"/>
    </row>
    <row r="35" spans="1:11" s="23" customFormat="1" ht="31.5">
      <c r="A35" s="25">
        <v>1050000</v>
      </c>
      <c r="B35" s="68" t="s">
        <v>9</v>
      </c>
      <c r="C35" s="50">
        <v>11504826</v>
      </c>
      <c r="D35" s="50">
        <v>2453886</v>
      </c>
      <c r="E35" s="50">
        <v>1990248</v>
      </c>
      <c r="F35" s="50">
        <v>13869654</v>
      </c>
      <c r="G35" s="50">
        <v>301977</v>
      </c>
      <c r="H35" s="50">
        <v>2104595</v>
      </c>
      <c r="I35" s="50">
        <v>4279475</v>
      </c>
      <c r="J35" s="50">
        <v>782681</v>
      </c>
      <c r="K35" s="65">
        <f aca="true" t="shared" si="4" ref="K35:K42">SUM(C35+D35+E35+F35+G35+H35+I35+J35)</f>
        <v>37287342</v>
      </c>
    </row>
    <row r="36" spans="1:11" s="23" customFormat="1" ht="15.75">
      <c r="A36" s="25">
        <v>1050100</v>
      </c>
      <c r="B36" s="68" t="s">
        <v>16</v>
      </c>
      <c r="C36" s="51">
        <f>SUM(C37:C38)</f>
        <v>3438315</v>
      </c>
      <c r="D36" s="51">
        <f aca="true" t="shared" si="5" ref="D36:J36">SUM(D37:D38)</f>
        <v>28427</v>
      </c>
      <c r="E36" s="51">
        <f t="shared" si="5"/>
        <v>0</v>
      </c>
      <c r="F36" s="51">
        <f t="shared" si="5"/>
        <v>0</v>
      </c>
      <c r="G36" s="51">
        <f t="shared" si="5"/>
        <v>0</v>
      </c>
      <c r="H36" s="51">
        <f t="shared" si="5"/>
        <v>0</v>
      </c>
      <c r="I36" s="51">
        <f t="shared" si="5"/>
        <v>0</v>
      </c>
      <c r="J36" s="51">
        <f t="shared" si="5"/>
        <v>0</v>
      </c>
      <c r="K36" s="65">
        <f t="shared" si="4"/>
        <v>3466742</v>
      </c>
    </row>
    <row r="37" spans="1:11" s="23" customFormat="1" ht="31.5">
      <c r="A37" s="28">
        <v>1050101</v>
      </c>
      <c r="B37" s="69" t="s">
        <v>17</v>
      </c>
      <c r="C37" s="53">
        <v>177681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f t="shared" si="4"/>
        <v>177681</v>
      </c>
    </row>
    <row r="38" spans="1:11" s="23" customFormat="1" ht="31.5">
      <c r="A38" s="28">
        <v>1050102</v>
      </c>
      <c r="B38" s="69" t="s">
        <v>18</v>
      </c>
      <c r="C38" s="52">
        <v>3260634</v>
      </c>
      <c r="D38" s="52">
        <v>28427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3">
        <f t="shared" si="4"/>
        <v>3289061</v>
      </c>
    </row>
    <row r="39" spans="1:11" s="23" customFormat="1" ht="47.25">
      <c r="A39" s="25">
        <v>1050200</v>
      </c>
      <c r="B39" s="68" t="s">
        <v>44</v>
      </c>
      <c r="C39" s="50">
        <v>6688340</v>
      </c>
      <c r="D39" s="50">
        <v>2425237</v>
      </c>
      <c r="E39" s="50">
        <v>1541955</v>
      </c>
      <c r="F39" s="50">
        <v>790555</v>
      </c>
      <c r="G39" s="50">
        <v>175296</v>
      </c>
      <c r="H39" s="50">
        <v>319035</v>
      </c>
      <c r="I39" s="50">
        <v>328425</v>
      </c>
      <c r="J39" s="50">
        <v>291227</v>
      </c>
      <c r="K39" s="65">
        <f t="shared" si="4"/>
        <v>12560070</v>
      </c>
    </row>
    <row r="40" spans="1:11" s="23" customFormat="1" ht="63">
      <c r="A40" s="27">
        <v>1050400</v>
      </c>
      <c r="B40" s="68" t="s">
        <v>59</v>
      </c>
      <c r="C40" s="50">
        <v>0</v>
      </c>
      <c r="D40" s="50">
        <v>0</v>
      </c>
      <c r="E40" s="51">
        <v>209987</v>
      </c>
      <c r="F40" s="51">
        <v>7366683</v>
      </c>
      <c r="G40" s="50">
        <v>96659</v>
      </c>
      <c r="H40" s="51">
        <v>637781</v>
      </c>
      <c r="I40" s="51">
        <v>2195325</v>
      </c>
      <c r="J40" s="51">
        <v>59199</v>
      </c>
      <c r="K40" s="65">
        <f t="shared" si="4"/>
        <v>10565634</v>
      </c>
    </row>
    <row r="41" spans="1:11" s="23" customFormat="1" ht="31.5">
      <c r="A41" s="25">
        <v>1051100</v>
      </c>
      <c r="B41" s="68" t="s">
        <v>33</v>
      </c>
      <c r="C41" s="50">
        <v>981485</v>
      </c>
      <c r="D41" s="50">
        <v>0</v>
      </c>
      <c r="E41" s="50">
        <v>155964</v>
      </c>
      <c r="F41" s="50">
        <v>1010455</v>
      </c>
      <c r="G41" s="50">
        <v>0</v>
      </c>
      <c r="H41" s="50">
        <v>709636</v>
      </c>
      <c r="I41" s="50">
        <v>669509</v>
      </c>
      <c r="J41" s="50">
        <v>386179</v>
      </c>
      <c r="K41" s="65">
        <f t="shared" si="4"/>
        <v>3913228</v>
      </c>
    </row>
    <row r="42" spans="1:11" s="30" customFormat="1" ht="31.5">
      <c r="A42" s="25">
        <v>1051200</v>
      </c>
      <c r="B42" s="68" t="s">
        <v>43</v>
      </c>
      <c r="C42" s="50">
        <v>0</v>
      </c>
      <c r="D42" s="50">
        <v>0</v>
      </c>
      <c r="E42" s="50">
        <v>70362</v>
      </c>
      <c r="F42" s="50">
        <v>4682656</v>
      </c>
      <c r="G42" s="50">
        <v>23187</v>
      </c>
      <c r="H42" s="50">
        <v>381695</v>
      </c>
      <c r="I42" s="50">
        <v>1047870</v>
      </c>
      <c r="J42" s="50">
        <v>37336</v>
      </c>
      <c r="K42" s="65">
        <f t="shared" si="4"/>
        <v>6243106</v>
      </c>
    </row>
    <row r="43" spans="1:11" s="30" customFormat="1" ht="15.75">
      <c r="A43" s="28"/>
      <c r="B43" s="69"/>
      <c r="C43" s="54"/>
      <c r="D43" s="54"/>
      <c r="E43" s="54"/>
      <c r="F43" s="54"/>
      <c r="G43" s="54"/>
      <c r="H43" s="54"/>
      <c r="I43" s="54"/>
      <c r="J43" s="54"/>
      <c r="K43" s="65"/>
    </row>
    <row r="44" spans="1:11" s="23" customFormat="1" ht="31.5">
      <c r="A44" s="25">
        <v>1060000</v>
      </c>
      <c r="B44" s="68" t="s">
        <v>19</v>
      </c>
      <c r="C44" s="51">
        <f>SUM(C45)+6250331</f>
        <v>59083505</v>
      </c>
      <c r="D44" s="51">
        <f aca="true" t="shared" si="6" ref="D44:J44">SUM(D45)</f>
        <v>0</v>
      </c>
      <c r="E44" s="51">
        <f t="shared" si="6"/>
        <v>10208324</v>
      </c>
      <c r="F44" s="51">
        <f t="shared" si="6"/>
        <v>21822530</v>
      </c>
      <c r="G44" s="51">
        <f t="shared" si="6"/>
        <v>2234177</v>
      </c>
      <c r="H44" s="51">
        <f t="shared" si="6"/>
        <v>991424</v>
      </c>
      <c r="I44" s="51">
        <f t="shared" si="6"/>
        <v>0</v>
      </c>
      <c r="J44" s="51">
        <f t="shared" si="6"/>
        <v>10778971</v>
      </c>
      <c r="K44" s="65">
        <f>SUM(C44+D44+E44+F44+G44+H44+I44+J44)</f>
        <v>105118931</v>
      </c>
    </row>
    <row r="45" spans="1:11" s="23" customFormat="1" ht="15.75">
      <c r="A45" s="25">
        <v>1060100</v>
      </c>
      <c r="B45" s="68" t="s">
        <v>38</v>
      </c>
      <c r="C45" s="51">
        <f aca="true" t="shared" si="7" ref="C45:J45">SUM(C46:C47)</f>
        <v>52833174</v>
      </c>
      <c r="D45" s="51">
        <f t="shared" si="7"/>
        <v>0</v>
      </c>
      <c r="E45" s="51">
        <f t="shared" si="7"/>
        <v>10208324</v>
      </c>
      <c r="F45" s="51">
        <f t="shared" si="7"/>
        <v>21822530</v>
      </c>
      <c r="G45" s="51">
        <f t="shared" si="7"/>
        <v>2234177</v>
      </c>
      <c r="H45" s="51">
        <f t="shared" si="7"/>
        <v>991424</v>
      </c>
      <c r="I45" s="51">
        <f t="shared" si="7"/>
        <v>0</v>
      </c>
      <c r="J45" s="51">
        <f t="shared" si="7"/>
        <v>10778971</v>
      </c>
      <c r="K45" s="51">
        <f>SUM(K46:K47)</f>
        <v>98868600</v>
      </c>
    </row>
    <row r="46" spans="1:11" s="23" customFormat="1" ht="15.75">
      <c r="A46" s="28">
        <v>1060101</v>
      </c>
      <c r="B46" s="69" t="s">
        <v>20</v>
      </c>
      <c r="C46" s="52">
        <f>51860391-273750</f>
        <v>51586641</v>
      </c>
      <c r="D46" s="52">
        <v>0</v>
      </c>
      <c r="E46" s="52">
        <v>9835592</v>
      </c>
      <c r="F46" s="52">
        <v>14306315</v>
      </c>
      <c r="G46" s="52">
        <v>1788289</v>
      </c>
      <c r="H46" s="52">
        <v>894145</v>
      </c>
      <c r="I46" s="52">
        <v>0</v>
      </c>
      <c r="J46" s="52">
        <v>10729736</v>
      </c>
      <c r="K46" s="53">
        <f>SUM(C46:J46)</f>
        <v>89140718</v>
      </c>
    </row>
    <row r="47" spans="1:11" s="23" customFormat="1" ht="15.75">
      <c r="A47" s="28">
        <v>1060102</v>
      </c>
      <c r="B47" s="69" t="s">
        <v>39</v>
      </c>
      <c r="C47" s="52">
        <v>1246533</v>
      </c>
      <c r="D47" s="52">
        <v>0</v>
      </c>
      <c r="E47" s="52">
        <v>372732</v>
      </c>
      <c r="F47" s="52">
        <v>7516215</v>
      </c>
      <c r="G47" s="52">
        <v>445888</v>
      </c>
      <c r="H47" s="52">
        <v>97279</v>
      </c>
      <c r="I47" s="52">
        <v>0</v>
      </c>
      <c r="J47" s="52">
        <v>49235</v>
      </c>
      <c r="K47" s="53">
        <f>SUM(C47+D47+E47+F47+G47+H47+I47+J47)</f>
        <v>9727882</v>
      </c>
    </row>
    <row r="48" spans="1:11" s="23" customFormat="1" ht="15.75">
      <c r="A48" s="25"/>
      <c r="B48" s="68"/>
      <c r="C48" s="54"/>
      <c r="D48" s="54"/>
      <c r="E48" s="54"/>
      <c r="F48" s="54"/>
      <c r="G48" s="54"/>
      <c r="H48" s="54"/>
      <c r="I48" s="54"/>
      <c r="J48" s="54"/>
      <c r="K48" s="65"/>
    </row>
    <row r="49" spans="1:11" s="23" customFormat="1" ht="15.75">
      <c r="A49" s="25">
        <v>1400000</v>
      </c>
      <c r="B49" s="68" t="s">
        <v>21</v>
      </c>
      <c r="C49" s="51">
        <f>SUM(C50)</f>
        <v>12389318</v>
      </c>
      <c r="D49" s="51">
        <f aca="true" t="shared" si="8" ref="D49:J49">SUM(D50)</f>
        <v>268428</v>
      </c>
      <c r="E49" s="50">
        <f t="shared" si="8"/>
        <v>4898928</v>
      </c>
      <c r="F49" s="50">
        <f t="shared" si="8"/>
        <v>4505280</v>
      </c>
      <c r="G49" s="50">
        <f t="shared" si="8"/>
        <v>3279615</v>
      </c>
      <c r="H49" s="50">
        <f t="shared" si="8"/>
        <v>3245980</v>
      </c>
      <c r="I49" s="50">
        <f t="shared" si="8"/>
        <v>1404243</v>
      </c>
      <c r="J49" s="50">
        <f t="shared" si="8"/>
        <v>986531</v>
      </c>
      <c r="K49" s="65">
        <f>SUM(C49+D49+E49+F49+G49+H49+I49+J49)</f>
        <v>30978323</v>
      </c>
    </row>
    <row r="50" spans="1:11" s="23" customFormat="1" ht="15.75">
      <c r="A50" s="25">
        <v>1400100</v>
      </c>
      <c r="B50" s="68" t="s">
        <v>41</v>
      </c>
      <c r="C50" s="54">
        <v>12389318</v>
      </c>
      <c r="D50" s="54">
        <v>268428</v>
      </c>
      <c r="E50" s="54">
        <v>4898928</v>
      </c>
      <c r="F50" s="52">
        <v>4505280</v>
      </c>
      <c r="G50" s="54">
        <v>3279615</v>
      </c>
      <c r="H50" s="54">
        <v>3245980</v>
      </c>
      <c r="I50" s="54">
        <v>1404243</v>
      </c>
      <c r="J50" s="54">
        <v>986531</v>
      </c>
      <c r="K50" s="53">
        <f>SUM(C50+D50+E50+F50+G50+H50+I50+J50)</f>
        <v>30978323</v>
      </c>
    </row>
    <row r="51" spans="1:11" s="23" customFormat="1" ht="16.5" thickBot="1">
      <c r="A51" s="31"/>
      <c r="B51" s="71"/>
      <c r="C51" s="55"/>
      <c r="D51" s="55"/>
      <c r="E51" s="55"/>
      <c r="F51" s="55"/>
      <c r="G51" s="55"/>
      <c r="H51" s="55"/>
      <c r="I51" s="55"/>
      <c r="J51" s="55"/>
      <c r="K51" s="85"/>
    </row>
    <row r="52" spans="1:11" s="23" customFormat="1" ht="16.5" thickBot="1">
      <c r="A52" s="32">
        <v>2000000</v>
      </c>
      <c r="B52" s="72" t="s">
        <v>22</v>
      </c>
      <c r="C52" s="56">
        <f>C53+C61+C64+C66+C68+C70</f>
        <v>52596159</v>
      </c>
      <c r="D52" s="56">
        <f aca="true" t="shared" si="9" ref="D52:K52">D53+D61+D64+D66+D68+D70</f>
        <v>39267</v>
      </c>
      <c r="E52" s="56">
        <f t="shared" si="9"/>
        <v>3999871</v>
      </c>
      <c r="F52" s="56">
        <f t="shared" si="9"/>
        <v>2679688</v>
      </c>
      <c r="G52" s="56">
        <f t="shared" si="9"/>
        <v>1056046</v>
      </c>
      <c r="H52" s="56">
        <f t="shared" si="9"/>
        <v>1609746</v>
      </c>
      <c r="I52" s="56">
        <f t="shared" si="9"/>
        <v>722098</v>
      </c>
      <c r="J52" s="56">
        <f t="shared" si="9"/>
        <v>1695615</v>
      </c>
      <c r="K52" s="56">
        <f t="shared" si="9"/>
        <v>64398490</v>
      </c>
    </row>
    <row r="53" spans="1:11" s="23" customFormat="1" ht="47.25">
      <c r="A53" s="33">
        <v>2010000</v>
      </c>
      <c r="B53" s="68" t="s">
        <v>45</v>
      </c>
      <c r="C53" s="50">
        <f>15268377+C59</f>
        <v>33178773</v>
      </c>
      <c r="D53" s="50">
        <v>16162</v>
      </c>
      <c r="E53" s="50">
        <v>457863</v>
      </c>
      <c r="F53" s="50">
        <v>337083</v>
      </c>
      <c r="G53" s="51">
        <v>100107</v>
      </c>
      <c r="H53" s="82">
        <v>358411</v>
      </c>
      <c r="I53" s="51">
        <v>118410</v>
      </c>
      <c r="J53" s="51">
        <v>750573</v>
      </c>
      <c r="K53" s="65">
        <f aca="true" t="shared" si="10" ref="K53:K64">SUM(C53+D53+E53+F53+G53+H53+I53+J53)</f>
        <v>35317382</v>
      </c>
    </row>
    <row r="54" spans="1:11" s="23" customFormat="1" ht="47.25">
      <c r="A54" s="34">
        <v>2010200</v>
      </c>
      <c r="B54" s="68" t="s">
        <v>46</v>
      </c>
      <c r="C54" s="51">
        <v>1991675</v>
      </c>
      <c r="D54" s="51">
        <v>16162</v>
      </c>
      <c r="E54" s="51">
        <v>122152</v>
      </c>
      <c r="F54" s="51">
        <v>268373</v>
      </c>
      <c r="G54" s="50">
        <v>28172</v>
      </c>
      <c r="H54" s="50">
        <v>235721</v>
      </c>
      <c r="I54" s="50">
        <v>61090</v>
      </c>
      <c r="J54" s="51">
        <v>16857</v>
      </c>
      <c r="K54" s="65">
        <f t="shared" si="10"/>
        <v>2740202</v>
      </c>
    </row>
    <row r="55" spans="1:11" s="23" customFormat="1" ht="31.5">
      <c r="A55" s="34">
        <v>2010300</v>
      </c>
      <c r="B55" s="68" t="s">
        <v>47</v>
      </c>
      <c r="C55" s="50">
        <v>439175</v>
      </c>
      <c r="D55" s="50">
        <v>0</v>
      </c>
      <c r="E55" s="50">
        <v>0</v>
      </c>
      <c r="F55" s="50">
        <v>0</v>
      </c>
      <c r="G55" s="50">
        <v>0</v>
      </c>
      <c r="H55" s="51">
        <v>0</v>
      </c>
      <c r="I55" s="51">
        <v>0</v>
      </c>
      <c r="J55" s="51">
        <v>0</v>
      </c>
      <c r="K55" s="65">
        <f t="shared" si="10"/>
        <v>439175</v>
      </c>
    </row>
    <row r="56" spans="1:11" s="23" customFormat="1" ht="31.5">
      <c r="A56" s="25">
        <v>2010400</v>
      </c>
      <c r="B56" s="68" t="s">
        <v>62</v>
      </c>
      <c r="C56" s="65">
        <v>0</v>
      </c>
      <c r="D56" s="65">
        <v>0</v>
      </c>
      <c r="E56" s="50">
        <v>0</v>
      </c>
      <c r="F56" s="50">
        <v>0</v>
      </c>
      <c r="G56" s="50">
        <v>0</v>
      </c>
      <c r="H56" s="51">
        <v>0</v>
      </c>
      <c r="I56" s="51">
        <v>0</v>
      </c>
      <c r="J56" s="51">
        <v>0</v>
      </c>
      <c r="K56" s="65">
        <f t="shared" si="10"/>
        <v>0</v>
      </c>
    </row>
    <row r="57" spans="1:11" s="23" customFormat="1" ht="31.5">
      <c r="A57" s="25">
        <v>2010500</v>
      </c>
      <c r="B57" s="68" t="s">
        <v>63</v>
      </c>
      <c r="C57" s="50">
        <v>0</v>
      </c>
      <c r="D57" s="50">
        <v>0</v>
      </c>
      <c r="E57" s="50"/>
      <c r="F57" s="50">
        <v>0</v>
      </c>
      <c r="G57" s="50">
        <v>0</v>
      </c>
      <c r="H57" s="51">
        <v>0</v>
      </c>
      <c r="I57" s="51">
        <v>0</v>
      </c>
      <c r="J57" s="51">
        <v>0</v>
      </c>
      <c r="K57" s="65">
        <f t="shared" si="10"/>
        <v>0</v>
      </c>
    </row>
    <row r="58" spans="1:11" s="23" customFormat="1" ht="31.5">
      <c r="A58" s="25">
        <v>2010900</v>
      </c>
      <c r="B58" s="68" t="s">
        <v>23</v>
      </c>
      <c r="C58" s="50">
        <v>11925659</v>
      </c>
      <c r="D58" s="50">
        <v>0</v>
      </c>
      <c r="E58" s="50">
        <v>254350</v>
      </c>
      <c r="F58" s="50">
        <v>1995</v>
      </c>
      <c r="G58" s="50">
        <v>11970</v>
      </c>
      <c r="H58" s="51">
        <v>106400</v>
      </c>
      <c r="I58" s="50">
        <v>54420</v>
      </c>
      <c r="J58" s="50">
        <v>727510</v>
      </c>
      <c r="K58" s="65">
        <f t="shared" si="10"/>
        <v>13082304</v>
      </c>
    </row>
    <row r="59" spans="1:11" s="23" customFormat="1" ht="31.5">
      <c r="A59" s="25">
        <v>2011000</v>
      </c>
      <c r="B59" s="68" t="s">
        <v>24</v>
      </c>
      <c r="C59" s="50">
        <v>17910396</v>
      </c>
      <c r="D59" s="50">
        <v>0</v>
      </c>
      <c r="E59" s="51">
        <v>0</v>
      </c>
      <c r="F59" s="51">
        <v>0</v>
      </c>
      <c r="G59" s="51">
        <v>0</v>
      </c>
      <c r="H59" s="83">
        <v>0</v>
      </c>
      <c r="I59" s="51">
        <v>0</v>
      </c>
      <c r="J59" s="51">
        <v>0</v>
      </c>
      <c r="K59" s="65">
        <f t="shared" si="10"/>
        <v>17910396</v>
      </c>
    </row>
    <row r="60" spans="1:11" s="23" customFormat="1" ht="15.75">
      <c r="A60" s="25"/>
      <c r="B60" s="68"/>
      <c r="C60" s="51"/>
      <c r="D60" s="51"/>
      <c r="E60" s="51"/>
      <c r="F60" s="51"/>
      <c r="G60" s="51"/>
      <c r="H60" s="51"/>
      <c r="I60" s="51"/>
      <c r="J60" s="51"/>
      <c r="K60" s="50"/>
    </row>
    <row r="61" spans="1:11" s="23" customFormat="1" ht="47.25">
      <c r="A61" s="27">
        <v>2020000</v>
      </c>
      <c r="B61" s="106" t="s">
        <v>48</v>
      </c>
      <c r="C61" s="51">
        <f>3572832+2777977</f>
        <v>6350809</v>
      </c>
      <c r="D61" s="51">
        <v>1610</v>
      </c>
      <c r="E61" s="50">
        <v>25462</v>
      </c>
      <c r="F61" s="51">
        <v>18847</v>
      </c>
      <c r="G61" s="51">
        <v>23838</v>
      </c>
      <c r="H61" s="51">
        <v>4767</v>
      </c>
      <c r="I61" s="51">
        <v>15012</v>
      </c>
      <c r="J61" s="51">
        <v>4750</v>
      </c>
      <c r="K61" s="65">
        <f t="shared" si="10"/>
        <v>6445095</v>
      </c>
    </row>
    <row r="62" spans="1:11" s="23" customFormat="1" ht="47.25">
      <c r="A62" s="35">
        <v>2020100</v>
      </c>
      <c r="B62" s="69" t="s">
        <v>49</v>
      </c>
      <c r="C62" s="52">
        <f>3000000+2777977</f>
        <v>5777977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7">
        <v>0</v>
      </c>
      <c r="K62" s="53">
        <f t="shared" si="10"/>
        <v>5777977</v>
      </c>
    </row>
    <row r="63" spans="1:11" s="23" customFormat="1" ht="15.75">
      <c r="A63" s="28"/>
      <c r="B63" s="69"/>
      <c r="C63" s="54"/>
      <c r="D63" s="54"/>
      <c r="E63" s="54"/>
      <c r="F63" s="54"/>
      <c r="G63" s="54"/>
      <c r="H63" s="54"/>
      <c r="I63" s="54"/>
      <c r="J63" s="54"/>
      <c r="K63" s="65"/>
    </row>
    <row r="64" spans="1:11" s="23" customFormat="1" ht="15.75">
      <c r="A64" s="26">
        <v>2060000</v>
      </c>
      <c r="B64" s="68" t="s">
        <v>25</v>
      </c>
      <c r="C64" s="51">
        <v>3304751</v>
      </c>
      <c r="D64" s="51">
        <v>10511</v>
      </c>
      <c r="E64" s="51">
        <v>571308</v>
      </c>
      <c r="F64" s="51">
        <v>675859</v>
      </c>
      <c r="G64" s="51">
        <v>423607</v>
      </c>
      <c r="H64" s="51">
        <v>391184</v>
      </c>
      <c r="I64" s="51">
        <v>224913</v>
      </c>
      <c r="J64" s="51">
        <v>132479</v>
      </c>
      <c r="K64" s="65">
        <f t="shared" si="10"/>
        <v>5734612</v>
      </c>
    </row>
    <row r="65" spans="1:11" s="23" customFormat="1" ht="15.75">
      <c r="A65" s="29"/>
      <c r="B65" s="69"/>
      <c r="C65" s="54"/>
      <c r="D65" s="54"/>
      <c r="E65" s="54"/>
      <c r="F65" s="54"/>
      <c r="G65" s="54"/>
      <c r="H65" s="54"/>
      <c r="I65" s="54"/>
      <c r="J65" s="54"/>
      <c r="K65" s="65"/>
    </row>
    <row r="66" spans="1:11" s="23" customFormat="1" ht="15.75">
      <c r="A66" s="26">
        <v>2070000</v>
      </c>
      <c r="B66" s="68" t="s">
        <v>26</v>
      </c>
      <c r="C66" s="51">
        <v>9761826</v>
      </c>
      <c r="D66" s="51">
        <v>10984</v>
      </c>
      <c r="E66" s="51">
        <v>2945238</v>
      </c>
      <c r="F66" s="51">
        <v>1647899</v>
      </c>
      <c r="G66" s="51">
        <v>508494</v>
      </c>
      <c r="H66" s="51">
        <v>855384</v>
      </c>
      <c r="I66" s="51">
        <v>363763</v>
      </c>
      <c r="J66" s="51">
        <v>807813</v>
      </c>
      <c r="K66" s="65">
        <f>SUM(C66+D66+E66+F66+G66+H66+I66+J66)</f>
        <v>16901401</v>
      </c>
    </row>
    <row r="67" spans="1:11" s="23" customFormat="1" ht="15.75">
      <c r="A67" s="29"/>
      <c r="B67" s="69"/>
      <c r="C67" s="51"/>
      <c r="D67" s="54"/>
      <c r="E67" s="54"/>
      <c r="F67" s="54"/>
      <c r="G67" s="54"/>
      <c r="H67" s="54"/>
      <c r="I67" s="54"/>
      <c r="J67" s="54"/>
      <c r="K67" s="65"/>
    </row>
    <row r="68" spans="1:11" s="23" customFormat="1" ht="31.5">
      <c r="A68" s="26">
        <v>2080000</v>
      </c>
      <c r="B68" s="68" t="s">
        <v>27</v>
      </c>
      <c r="C68" s="51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65">
        <f>SUM(C68+D68+E68+F68+G68+H68+I68+J68)</f>
        <v>0</v>
      </c>
    </row>
    <row r="69" spans="1:11" s="23" customFormat="1" ht="15.75">
      <c r="A69" s="29"/>
      <c r="B69" s="69"/>
      <c r="C69" s="54"/>
      <c r="D69" s="101"/>
      <c r="E69" s="101"/>
      <c r="F69" s="101"/>
      <c r="G69" s="101"/>
      <c r="H69" s="101"/>
      <c r="I69" s="101"/>
      <c r="J69" s="101"/>
      <c r="K69" s="65"/>
    </row>
    <row r="70" spans="1:11" s="23" customFormat="1" ht="15.75">
      <c r="A70" s="26">
        <v>2090000</v>
      </c>
      <c r="B70" s="68" t="s">
        <v>28</v>
      </c>
      <c r="C70" s="51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65">
        <f>SUM(C70+D70+E70+F70+G70+H70+I70+J70)</f>
        <v>0</v>
      </c>
    </row>
    <row r="71" spans="1:11" s="23" customFormat="1" ht="16.5" thickBot="1">
      <c r="A71" s="36"/>
      <c r="B71" s="73"/>
      <c r="C71" s="58"/>
      <c r="D71" s="102"/>
      <c r="E71" s="102"/>
      <c r="F71" s="102"/>
      <c r="G71" s="102"/>
      <c r="H71" s="102"/>
      <c r="I71" s="102"/>
      <c r="J71" s="102"/>
      <c r="K71" s="86"/>
    </row>
    <row r="72" spans="1:11" s="61" customFormat="1" ht="16.5" thickBot="1">
      <c r="A72" s="91">
        <v>3000000</v>
      </c>
      <c r="B72" s="92" t="s">
        <v>72</v>
      </c>
      <c r="C72" s="93">
        <f>SUM(C73:C74)</f>
        <v>9394576.59</v>
      </c>
      <c r="D72" s="103">
        <f aca="true" t="shared" si="11" ref="D72:J72">SUM(D73)</f>
        <v>0</v>
      </c>
      <c r="E72" s="103">
        <f t="shared" si="11"/>
        <v>0</v>
      </c>
      <c r="F72" s="103">
        <f t="shared" si="11"/>
        <v>0</v>
      </c>
      <c r="G72" s="103">
        <f t="shared" si="11"/>
        <v>0</v>
      </c>
      <c r="H72" s="103">
        <f t="shared" si="11"/>
        <v>0</v>
      </c>
      <c r="I72" s="103">
        <f t="shared" si="11"/>
        <v>0</v>
      </c>
      <c r="J72" s="103">
        <f t="shared" si="11"/>
        <v>0</v>
      </c>
      <c r="K72" s="94">
        <f>SUM(C72:J72)</f>
        <v>9394576.59</v>
      </c>
    </row>
    <row r="73" spans="1:11" s="61" customFormat="1" ht="15.75">
      <c r="A73" s="88">
        <v>3010000</v>
      </c>
      <c r="B73" s="89" t="s">
        <v>73</v>
      </c>
      <c r="C73" s="95">
        <v>3028050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90">
        <f>SUM(C73:J73)</f>
        <v>3028050</v>
      </c>
    </row>
    <row r="74" spans="1:11" s="61" customFormat="1" ht="31.5">
      <c r="A74" s="63" t="s">
        <v>74</v>
      </c>
      <c r="B74" s="74" t="s">
        <v>75</v>
      </c>
      <c r="C74" s="96">
        <v>6366526.59</v>
      </c>
      <c r="D74" s="105">
        <v>0</v>
      </c>
      <c r="E74" s="105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87">
        <f>SUM(C74:J74)</f>
        <v>6366526.59</v>
      </c>
    </row>
    <row r="75" spans="1:11" s="23" customFormat="1" ht="16.5" thickBot="1">
      <c r="A75" s="40"/>
      <c r="B75" s="75"/>
      <c r="C75" s="60"/>
      <c r="D75" s="60"/>
      <c r="E75" s="60"/>
      <c r="F75" s="60"/>
      <c r="G75" s="60"/>
      <c r="H75" s="60"/>
      <c r="I75" s="60"/>
      <c r="J75" s="60"/>
      <c r="K75" s="86"/>
    </row>
    <row r="76" spans="1:11" s="23" customFormat="1" ht="16.5" thickBot="1">
      <c r="A76" s="37">
        <v>4000000</v>
      </c>
      <c r="B76" s="72" t="s">
        <v>29</v>
      </c>
      <c r="C76" s="56">
        <f>SUM(C77+C80+C82+C84+C86+C88+C90)</f>
        <v>345427461</v>
      </c>
      <c r="D76" s="56">
        <f aca="true" t="shared" si="12" ref="D76:J76">SUM(D77+D80+D82+D84+D86+D88+D90)</f>
        <v>15295361</v>
      </c>
      <c r="E76" s="56">
        <f t="shared" si="12"/>
        <v>53935355</v>
      </c>
      <c r="F76" s="56">
        <f t="shared" si="12"/>
        <v>93985498</v>
      </c>
      <c r="G76" s="56">
        <f t="shared" si="12"/>
        <v>17855107</v>
      </c>
      <c r="H76" s="56">
        <f t="shared" si="12"/>
        <v>22479858</v>
      </c>
      <c r="I76" s="56">
        <f t="shared" si="12"/>
        <v>16047521</v>
      </c>
      <c r="J76" s="56">
        <f t="shared" si="12"/>
        <v>34107769</v>
      </c>
      <c r="K76" s="56">
        <f>SUM(K77+K80+K82+K84+K86+K88+K90)</f>
        <v>599133930</v>
      </c>
    </row>
    <row r="77" spans="1:11" s="23" customFormat="1" ht="15.75">
      <c r="A77" s="38">
        <v>4010000</v>
      </c>
      <c r="B77" s="76" t="s">
        <v>51</v>
      </c>
      <c r="C77" s="51">
        <v>106544005</v>
      </c>
      <c r="D77" s="51">
        <v>11550693</v>
      </c>
      <c r="E77" s="51">
        <v>19905342</v>
      </c>
      <c r="F77" s="51">
        <v>39777057</v>
      </c>
      <c r="G77" s="51">
        <v>5991051</v>
      </c>
      <c r="H77" s="51">
        <v>4105910</v>
      </c>
      <c r="I77" s="51">
        <v>1114470</v>
      </c>
      <c r="J77" s="51">
        <v>1158244</v>
      </c>
      <c r="K77" s="65">
        <f>SUM(C77+D77+E77+F77+G77+H77+I77+J77)</f>
        <v>190146772</v>
      </c>
    </row>
    <row r="78" spans="1:11" s="23" customFormat="1" ht="15.75">
      <c r="A78" s="29">
        <v>4010104</v>
      </c>
      <c r="B78" s="69" t="s">
        <v>13</v>
      </c>
      <c r="C78" s="59">
        <v>46811003</v>
      </c>
      <c r="D78" s="59">
        <v>11255996</v>
      </c>
      <c r="E78" s="59">
        <v>8114794</v>
      </c>
      <c r="F78" s="59">
        <v>5961605</v>
      </c>
      <c r="G78" s="59">
        <v>1130568</v>
      </c>
      <c r="H78" s="59">
        <v>2215762</v>
      </c>
      <c r="I78" s="59">
        <v>779895</v>
      </c>
      <c r="J78" s="59">
        <v>472953</v>
      </c>
      <c r="K78" s="53">
        <f>SUM(C78+D78+E78+F78+G78+H78+I78+J78)</f>
        <v>76742576</v>
      </c>
    </row>
    <row r="79" spans="1:11" s="23" customFormat="1" ht="15.75">
      <c r="A79" s="29"/>
      <c r="B79" s="69"/>
      <c r="C79" s="54"/>
      <c r="D79" s="54"/>
      <c r="E79" s="54"/>
      <c r="F79" s="54"/>
      <c r="G79" s="54"/>
      <c r="H79" s="54"/>
      <c r="I79" s="54"/>
      <c r="J79" s="54"/>
      <c r="K79" s="65"/>
    </row>
    <row r="80" spans="1:11" s="23" customFormat="1" ht="31.5">
      <c r="A80" s="26">
        <v>4020100</v>
      </c>
      <c r="B80" s="68" t="s">
        <v>34</v>
      </c>
      <c r="C80" s="51">
        <v>2754144</v>
      </c>
      <c r="D80" s="51">
        <v>712633</v>
      </c>
      <c r="E80" s="51">
        <v>712545</v>
      </c>
      <c r="F80" s="51">
        <v>1045357</v>
      </c>
      <c r="G80" s="51">
        <v>267107</v>
      </c>
      <c r="H80" s="51">
        <v>744860</v>
      </c>
      <c r="I80" s="51">
        <v>263465</v>
      </c>
      <c r="J80" s="51">
        <v>167219</v>
      </c>
      <c r="K80" s="65">
        <f>SUM(C80+D80+E80+F80+G80+H80+I80+J80)</f>
        <v>6667330</v>
      </c>
    </row>
    <row r="81" spans="1:11" s="23" customFormat="1" ht="15.75">
      <c r="A81" s="29"/>
      <c r="B81" s="69"/>
      <c r="C81" s="54"/>
      <c r="D81" s="54"/>
      <c r="E81" s="54"/>
      <c r="F81" s="54"/>
      <c r="G81" s="54"/>
      <c r="H81" s="54"/>
      <c r="I81" s="54"/>
      <c r="J81" s="54"/>
      <c r="K81" s="65"/>
    </row>
    <row r="82" spans="1:11" s="30" customFormat="1" ht="15.75">
      <c r="A82" s="26">
        <v>4040000</v>
      </c>
      <c r="B82" s="77" t="s">
        <v>30</v>
      </c>
      <c r="C82" s="51">
        <v>70718464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65">
        <f>SUM(C82+D82+E82+F82+G82+H82+I82+J82)</f>
        <v>70718464</v>
      </c>
    </row>
    <row r="83" spans="1:11" s="30" customFormat="1" ht="15.75">
      <c r="A83" s="26"/>
      <c r="B83" s="68"/>
      <c r="C83" s="51"/>
      <c r="D83" s="51"/>
      <c r="E83" s="51"/>
      <c r="F83" s="51"/>
      <c r="G83" s="51"/>
      <c r="H83" s="51"/>
      <c r="I83" s="51"/>
      <c r="J83" s="51"/>
      <c r="K83" s="65"/>
    </row>
    <row r="84" spans="1:11" s="30" customFormat="1" ht="15.75">
      <c r="A84" s="26">
        <v>4060000</v>
      </c>
      <c r="B84" s="77" t="s">
        <v>68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65">
        <f>SUM(C84+D84+E84+F84+G84+H84+I84+J84)</f>
        <v>0</v>
      </c>
    </row>
    <row r="85" spans="1:11" s="30" customFormat="1" ht="15.75">
      <c r="A85" s="26"/>
      <c r="B85" s="77"/>
      <c r="C85" s="51"/>
      <c r="D85" s="51"/>
      <c r="E85" s="51"/>
      <c r="F85" s="51"/>
      <c r="G85" s="51"/>
      <c r="H85" s="51"/>
      <c r="I85" s="51"/>
      <c r="J85" s="51"/>
      <c r="K85" s="65"/>
    </row>
    <row r="86" spans="1:11" s="39" customFormat="1" ht="78.75">
      <c r="A86" s="25">
        <v>4080000</v>
      </c>
      <c r="B86" s="68" t="s">
        <v>64</v>
      </c>
      <c r="C86" s="51">
        <v>517264</v>
      </c>
      <c r="D86" s="51">
        <v>0</v>
      </c>
      <c r="E86" s="51">
        <v>703787</v>
      </c>
      <c r="F86" s="51">
        <v>10124014</v>
      </c>
      <c r="G86" s="51">
        <v>5280025</v>
      </c>
      <c r="H86" s="51">
        <v>12914775</v>
      </c>
      <c r="I86" s="51">
        <v>13275374</v>
      </c>
      <c r="J86" s="51">
        <v>3810107</v>
      </c>
      <c r="K86" s="65">
        <f>SUM(C86+D86+E86+F86+G86+H86+I86+J86)</f>
        <v>46625346</v>
      </c>
    </row>
    <row r="87" spans="1:11" s="39" customFormat="1" ht="15.75">
      <c r="A87" s="36"/>
      <c r="B87" s="73"/>
      <c r="C87" s="51"/>
      <c r="D87" s="51"/>
      <c r="E87" s="51"/>
      <c r="F87" s="51"/>
      <c r="G87" s="51"/>
      <c r="H87" s="51"/>
      <c r="I87" s="51"/>
      <c r="J87" s="51"/>
      <c r="K87" s="65"/>
    </row>
    <row r="88" spans="1:11" s="39" customFormat="1" ht="15.75">
      <c r="A88" s="26">
        <v>4100000</v>
      </c>
      <c r="B88" s="68" t="s">
        <v>65</v>
      </c>
      <c r="C88" s="51">
        <f>150587604+273750</f>
        <v>150861354</v>
      </c>
      <c r="D88" s="51">
        <v>3032035</v>
      </c>
      <c r="E88" s="51">
        <v>29952396</v>
      </c>
      <c r="F88" s="51">
        <v>39168110</v>
      </c>
      <c r="G88" s="51">
        <v>5833054</v>
      </c>
      <c r="H88" s="51">
        <v>4472378</v>
      </c>
      <c r="I88" s="51">
        <v>1394212</v>
      </c>
      <c r="J88" s="51">
        <v>26068979</v>
      </c>
      <c r="K88" s="65">
        <f>SUM(C88+D88+E88+F88+G88+H88+I88+J88)</f>
        <v>260782518</v>
      </c>
    </row>
    <row r="89" spans="1:11" s="39" customFormat="1" ht="15.75">
      <c r="A89" s="40"/>
      <c r="B89" s="75"/>
      <c r="C89" s="60"/>
      <c r="D89" s="60"/>
      <c r="E89" s="60"/>
      <c r="F89" s="60"/>
      <c r="G89" s="60"/>
      <c r="H89" s="60"/>
      <c r="I89" s="60"/>
      <c r="J89" s="60"/>
      <c r="K89" s="65"/>
    </row>
    <row r="90" spans="1:11" s="39" customFormat="1" ht="15.75">
      <c r="A90" s="64">
        <v>4110000</v>
      </c>
      <c r="B90" s="78" t="s">
        <v>71</v>
      </c>
      <c r="C90" s="51">
        <v>14032229.999999998</v>
      </c>
      <c r="D90" s="51">
        <v>0</v>
      </c>
      <c r="E90" s="51">
        <v>2661285</v>
      </c>
      <c r="F90" s="51">
        <v>3870960</v>
      </c>
      <c r="G90" s="51">
        <v>483870</v>
      </c>
      <c r="H90" s="51">
        <v>241935</v>
      </c>
      <c r="I90" s="51">
        <v>0</v>
      </c>
      <c r="J90" s="51">
        <v>2903220</v>
      </c>
      <c r="K90" s="65">
        <f>SUM(C90+D90+E90+F90+G90+H90+I90+J90)</f>
        <v>24193500</v>
      </c>
    </row>
    <row r="91" spans="1:11" s="39" customFormat="1" ht="16.5" thickBot="1">
      <c r="A91" s="42"/>
      <c r="B91" s="79"/>
      <c r="C91" s="60"/>
      <c r="D91" s="60"/>
      <c r="E91" s="60"/>
      <c r="F91" s="60"/>
      <c r="G91" s="60"/>
      <c r="H91" s="60"/>
      <c r="I91" s="60"/>
      <c r="J91" s="60"/>
      <c r="K91" s="86"/>
    </row>
    <row r="92" spans="1:11" s="39" customFormat="1" ht="32.25" thickBot="1">
      <c r="A92" s="37">
        <v>5000000</v>
      </c>
      <c r="B92" s="80" t="s">
        <v>50</v>
      </c>
      <c r="C92" s="56">
        <f>124267953+567000+819400</f>
        <v>125654353</v>
      </c>
      <c r="D92" s="56">
        <v>3011893</v>
      </c>
      <c r="E92" s="56">
        <v>33669566</v>
      </c>
      <c r="F92" s="56">
        <v>16596598</v>
      </c>
      <c r="G92" s="56">
        <v>7265955</v>
      </c>
      <c r="H92" s="56">
        <v>5744133</v>
      </c>
      <c r="I92" s="56">
        <v>13497802</v>
      </c>
      <c r="J92" s="56">
        <v>2780207</v>
      </c>
      <c r="K92" s="84">
        <f>SUM(C92+D92+E92+F92+G92+H92+I92+J92)</f>
        <v>208220507</v>
      </c>
    </row>
    <row r="93" spans="1:11" s="39" customFormat="1" ht="16.5" thickBot="1">
      <c r="A93" s="41"/>
      <c r="B93" s="81" t="s">
        <v>66</v>
      </c>
      <c r="C93" s="56">
        <f>SUM(C17+C52++C76+C92+C72)</f>
        <v>1138809710.59</v>
      </c>
      <c r="D93" s="56">
        <f aca="true" t="shared" si="13" ref="D93:J93">SUM(D17+D52++D76+D92+D72)</f>
        <v>161507670</v>
      </c>
      <c r="E93" s="56">
        <f t="shared" si="13"/>
        <v>160565294</v>
      </c>
      <c r="F93" s="56">
        <f t="shared" si="13"/>
        <v>235004361</v>
      </c>
      <c r="G93" s="56">
        <f t="shared" si="13"/>
        <v>39854002</v>
      </c>
      <c r="H93" s="56">
        <f t="shared" si="13"/>
        <v>43487331</v>
      </c>
      <c r="I93" s="56">
        <f t="shared" si="13"/>
        <v>37963191</v>
      </c>
      <c r="J93" s="56">
        <f t="shared" si="13"/>
        <v>52547318</v>
      </c>
      <c r="K93" s="56">
        <f>SUM(K17+K52++K76+K92+K72)</f>
        <v>1869738877.59</v>
      </c>
    </row>
    <row r="94" spans="1:11" ht="12.75" customHeight="1">
      <c r="A94" s="3"/>
      <c r="B94" s="6"/>
      <c r="C94" s="43"/>
      <c r="D94" s="43"/>
      <c r="E94" s="44"/>
      <c r="F94" s="44"/>
      <c r="G94" s="44"/>
      <c r="H94" s="44"/>
      <c r="I94" s="44"/>
      <c r="J94" s="44"/>
      <c r="K94" s="44"/>
    </row>
    <row r="95" spans="1:11" ht="12.75" customHeight="1">
      <c r="A95" s="3"/>
      <c r="B95" s="8"/>
      <c r="C95" s="8"/>
      <c r="D95" s="8"/>
      <c r="E95" s="7"/>
      <c r="F95" s="7"/>
      <c r="G95" s="7"/>
      <c r="H95" s="7"/>
      <c r="I95" s="7"/>
      <c r="J95" s="7"/>
      <c r="K95" s="7"/>
    </row>
    <row r="96" spans="1:11" ht="12.75" customHeight="1">
      <c r="A96" s="3"/>
      <c r="B96" s="8"/>
      <c r="C96" s="8"/>
      <c r="D96" s="8"/>
      <c r="E96" s="7"/>
      <c r="F96" s="7"/>
      <c r="G96" s="7"/>
      <c r="H96" s="7"/>
      <c r="I96" s="7"/>
      <c r="J96" s="7"/>
      <c r="K96" s="7"/>
    </row>
    <row r="97" spans="1:11" ht="12.75" customHeight="1">
      <c r="A97" s="3"/>
      <c r="B97" s="8"/>
      <c r="C97" s="8"/>
      <c r="D97" s="8"/>
      <c r="E97" s="7"/>
      <c r="F97" s="7"/>
      <c r="G97" s="7"/>
      <c r="H97" s="7"/>
      <c r="I97" s="7"/>
      <c r="J97" s="7"/>
      <c r="K97" s="7"/>
    </row>
    <row r="98" spans="1:11" ht="12.75" customHeight="1">
      <c r="A98" s="3"/>
      <c r="B98" s="6"/>
      <c r="C98" s="6"/>
      <c r="D98" s="6"/>
      <c r="E98" s="3"/>
      <c r="F98" s="3"/>
      <c r="G98" s="3"/>
      <c r="H98" s="3"/>
      <c r="I98" s="3"/>
      <c r="J98" s="3"/>
      <c r="K98" s="3"/>
    </row>
    <row r="99" spans="1:11" ht="12.75" customHeight="1">
      <c r="A99" s="3"/>
      <c r="B99" s="6"/>
      <c r="C99" s="6"/>
      <c r="D99" s="6"/>
      <c r="E99" s="3"/>
      <c r="F99" s="3"/>
      <c r="G99" s="3"/>
      <c r="H99" s="3"/>
      <c r="I99" s="3"/>
      <c r="J99" s="3"/>
      <c r="K99" s="3"/>
    </row>
    <row r="100" spans="1:11" ht="12.75" customHeight="1">
      <c r="A100" s="3"/>
      <c r="B100" s="8"/>
      <c r="C100" s="8"/>
      <c r="D100" s="8"/>
      <c r="E100" s="10"/>
      <c r="F100" s="10"/>
      <c r="G100" s="10"/>
      <c r="H100" s="10"/>
      <c r="I100" s="10"/>
      <c r="J100" s="10"/>
      <c r="K100" s="10"/>
    </row>
    <row r="101" spans="1:11" ht="12.75" customHeight="1">
      <c r="A101" s="3"/>
      <c r="B101" s="6"/>
      <c r="C101" s="6"/>
      <c r="D101" s="6"/>
      <c r="E101" s="3"/>
      <c r="F101" s="3"/>
      <c r="G101" s="3"/>
      <c r="H101" s="3"/>
      <c r="I101" s="3"/>
      <c r="J101" s="3"/>
      <c r="K101" s="3"/>
    </row>
    <row r="102" spans="1:11" ht="12.75" customHeight="1">
      <c r="A102" s="3"/>
      <c r="B102" s="6"/>
      <c r="C102" s="6"/>
      <c r="D102" s="6"/>
      <c r="E102" s="3"/>
      <c r="F102" s="3"/>
      <c r="G102" s="3"/>
      <c r="H102" s="3"/>
      <c r="I102" s="3"/>
      <c r="J102" s="3"/>
      <c r="K102" s="3"/>
    </row>
    <row r="103" spans="1:11" ht="12.75" customHeight="1">
      <c r="A103" s="3"/>
      <c r="B103" s="6"/>
      <c r="C103" s="6"/>
      <c r="D103" s="6"/>
      <c r="E103" s="3"/>
      <c r="F103" s="3"/>
      <c r="G103" s="3"/>
      <c r="H103" s="3"/>
      <c r="I103" s="3"/>
      <c r="J103" s="3"/>
      <c r="K103" s="3"/>
    </row>
    <row r="104" spans="1:11" ht="12.75" customHeight="1">
      <c r="A104" s="3"/>
      <c r="B104" s="8"/>
      <c r="C104" s="8"/>
      <c r="D104" s="8"/>
      <c r="E104" s="4"/>
      <c r="F104" s="4"/>
      <c r="G104" s="4"/>
      <c r="H104" s="4"/>
      <c r="I104" s="4"/>
      <c r="J104" s="4"/>
      <c r="K104" s="4"/>
    </row>
    <row r="105" spans="1:11" ht="12.75" customHeight="1">
      <c r="A105" s="3"/>
      <c r="B105" s="8"/>
      <c r="C105" s="8"/>
      <c r="D105" s="8"/>
      <c r="E105" s="4"/>
      <c r="F105" s="4"/>
      <c r="G105" s="4"/>
      <c r="H105" s="4"/>
      <c r="I105" s="4"/>
      <c r="J105" s="4"/>
      <c r="K105" s="4"/>
    </row>
    <row r="106" spans="1:11" ht="12.75" customHeight="1">
      <c r="A106" s="3"/>
      <c r="B106" s="6"/>
      <c r="C106" s="6"/>
      <c r="D106" s="6"/>
      <c r="E106" s="3"/>
      <c r="F106" s="3"/>
      <c r="G106" s="3"/>
      <c r="H106" s="3"/>
      <c r="I106" s="3"/>
      <c r="J106" s="3"/>
      <c r="K106" s="3"/>
    </row>
    <row r="107" spans="1:11" ht="12.75" customHeight="1">
      <c r="A107" s="3"/>
      <c r="B107" s="11"/>
      <c r="C107" s="11"/>
      <c r="D107" s="11"/>
      <c r="E107" s="12"/>
      <c r="F107" s="12"/>
      <c r="G107" s="12"/>
      <c r="H107" s="12"/>
      <c r="I107" s="12"/>
      <c r="J107" s="12"/>
      <c r="K107" s="12"/>
    </row>
    <row r="108" spans="1:11" ht="12.75" customHeight="1">
      <c r="A108" s="3"/>
      <c r="B108" s="11"/>
      <c r="C108" s="11"/>
      <c r="D108" s="11"/>
      <c r="E108" s="12"/>
      <c r="F108" s="12"/>
      <c r="G108" s="12"/>
      <c r="H108" s="12"/>
      <c r="I108" s="12"/>
      <c r="J108" s="12"/>
      <c r="K108" s="12"/>
    </row>
    <row r="109" spans="1:11" ht="12.75" customHeight="1">
      <c r="A109" s="3"/>
      <c r="B109" s="11"/>
      <c r="C109" s="11"/>
      <c r="D109" s="11"/>
      <c r="E109" s="12"/>
      <c r="F109" s="12"/>
      <c r="G109" s="12"/>
      <c r="H109" s="12"/>
      <c r="I109" s="12"/>
      <c r="J109" s="12"/>
      <c r="K109" s="12"/>
    </row>
    <row r="110" spans="1:11" ht="12.75" customHeight="1">
      <c r="A110" s="3"/>
      <c r="B110" s="11"/>
      <c r="C110" s="11"/>
      <c r="D110" s="11"/>
      <c r="E110" s="12"/>
      <c r="F110" s="12"/>
      <c r="G110" s="12"/>
      <c r="H110" s="12"/>
      <c r="I110" s="12"/>
      <c r="J110" s="12"/>
      <c r="K110" s="12"/>
    </row>
    <row r="111" spans="1:11" ht="12.75" customHeight="1">
      <c r="A111" s="3"/>
      <c r="B111" s="8"/>
      <c r="C111" s="8"/>
      <c r="D111" s="8"/>
      <c r="E111" s="10"/>
      <c r="F111" s="10"/>
      <c r="G111" s="10"/>
      <c r="H111" s="10"/>
      <c r="I111" s="10"/>
      <c r="J111" s="10"/>
      <c r="K111" s="10"/>
    </row>
    <row r="112" spans="1:11" ht="12.75" customHeight="1">
      <c r="A112" s="3"/>
      <c r="B112" s="13"/>
      <c r="C112" s="13"/>
      <c r="D112" s="13"/>
      <c r="E112" s="5"/>
      <c r="F112" s="5"/>
      <c r="G112" s="5"/>
      <c r="H112" s="5"/>
      <c r="I112" s="5"/>
      <c r="J112" s="5"/>
      <c r="K112" s="5"/>
    </row>
    <row r="113" spans="1:11" ht="12.75" customHeight="1">
      <c r="A113" s="3"/>
      <c r="B113" s="14"/>
      <c r="C113" s="14"/>
      <c r="D113" s="14"/>
      <c r="E113" s="15"/>
      <c r="F113" s="15"/>
      <c r="G113" s="15"/>
      <c r="H113" s="15"/>
      <c r="I113" s="15"/>
      <c r="J113" s="15"/>
      <c r="K113" s="15"/>
    </row>
    <row r="114" spans="1:11" ht="12.75" customHeight="1">
      <c r="A114" s="3"/>
      <c r="B114" s="8"/>
      <c r="C114" s="8"/>
      <c r="D114" s="8"/>
      <c r="E114" s="7"/>
      <c r="F114" s="7"/>
      <c r="G114" s="7"/>
      <c r="H114" s="7"/>
      <c r="I114" s="7"/>
      <c r="J114" s="7"/>
      <c r="K114" s="7"/>
    </row>
    <row r="115" spans="1:11" ht="12.75" customHeight="1">
      <c r="A115" s="3"/>
      <c r="B115" s="6"/>
      <c r="C115" s="6"/>
      <c r="D115" s="6"/>
      <c r="E115" s="3"/>
      <c r="F115" s="3"/>
      <c r="G115" s="3"/>
      <c r="H115" s="3"/>
      <c r="I115" s="3"/>
      <c r="J115" s="3"/>
      <c r="K115" s="3"/>
    </row>
    <row r="116" spans="1:11" ht="12.75" customHeight="1">
      <c r="A116" s="3"/>
      <c r="B116" s="6"/>
      <c r="C116" s="6"/>
      <c r="D116" s="6"/>
      <c r="E116" s="3"/>
      <c r="F116" s="3"/>
      <c r="G116" s="3"/>
      <c r="H116" s="3"/>
      <c r="I116" s="3"/>
      <c r="J116" s="3"/>
      <c r="K116" s="3"/>
    </row>
    <row r="117" spans="1:11" ht="12.75" customHeight="1">
      <c r="A117" s="3"/>
      <c r="B117" s="6"/>
      <c r="C117" s="6"/>
      <c r="D117" s="6"/>
      <c r="E117" s="3"/>
      <c r="F117" s="3"/>
      <c r="G117" s="3"/>
      <c r="H117" s="3"/>
      <c r="I117" s="3"/>
      <c r="J117" s="3"/>
      <c r="K117" s="3"/>
    </row>
    <row r="118" spans="1:11" ht="12.75" customHeight="1">
      <c r="A118" s="3"/>
      <c r="B118" s="6"/>
      <c r="C118" s="6"/>
      <c r="D118" s="6"/>
      <c r="E118" s="3"/>
      <c r="F118" s="3"/>
      <c r="G118" s="3"/>
      <c r="H118" s="3"/>
      <c r="I118" s="3"/>
      <c r="J118" s="3"/>
      <c r="K118" s="3"/>
    </row>
    <row r="119" spans="1:11" ht="12.75" customHeight="1">
      <c r="A119" s="3"/>
      <c r="B119" s="6"/>
      <c r="C119" s="6"/>
      <c r="D119" s="6"/>
      <c r="E119" s="3"/>
      <c r="F119" s="3"/>
      <c r="G119" s="3"/>
      <c r="H119" s="3"/>
      <c r="I119" s="3"/>
      <c r="J119" s="3"/>
      <c r="K119" s="3"/>
    </row>
    <row r="120" spans="1:11" ht="12.75" customHeight="1">
      <c r="A120" s="3"/>
      <c r="B120" s="6"/>
      <c r="C120" s="6"/>
      <c r="D120" s="6"/>
      <c r="E120" s="3"/>
      <c r="F120" s="3"/>
      <c r="G120" s="3"/>
      <c r="H120" s="3"/>
      <c r="I120" s="3"/>
      <c r="J120" s="3"/>
      <c r="K120" s="3"/>
    </row>
    <row r="121" spans="1:11" ht="12.75" customHeight="1">
      <c r="A121" s="3"/>
      <c r="B121" s="6"/>
      <c r="C121" s="6"/>
      <c r="D121" s="6"/>
      <c r="E121" s="3"/>
      <c r="F121" s="3"/>
      <c r="G121" s="3"/>
      <c r="H121" s="3"/>
      <c r="I121" s="3"/>
      <c r="J121" s="3"/>
      <c r="K121" s="3"/>
    </row>
    <row r="122" spans="1:11" ht="12.75" customHeight="1">
      <c r="A122" s="3"/>
      <c r="B122" s="6"/>
      <c r="C122" s="6"/>
      <c r="D122" s="6"/>
      <c r="E122" s="3"/>
      <c r="F122" s="3"/>
      <c r="G122" s="3"/>
      <c r="H122" s="3"/>
      <c r="I122" s="3"/>
      <c r="J122" s="3"/>
      <c r="K122" s="3"/>
    </row>
    <row r="123" spans="1:11" ht="12.75" customHeight="1">
      <c r="A123" s="3"/>
      <c r="B123" s="6"/>
      <c r="C123" s="6"/>
      <c r="D123" s="6"/>
      <c r="E123" s="3"/>
      <c r="F123" s="3"/>
      <c r="G123" s="3"/>
      <c r="H123" s="3"/>
      <c r="I123" s="3"/>
      <c r="J123" s="3"/>
      <c r="K123" s="3"/>
    </row>
    <row r="124" spans="1:11" ht="12.75" customHeight="1">
      <c r="A124" s="3"/>
      <c r="B124" s="6"/>
      <c r="C124" s="6"/>
      <c r="D124" s="6"/>
      <c r="E124" s="3"/>
      <c r="F124" s="3"/>
      <c r="G124" s="3"/>
      <c r="H124" s="3"/>
      <c r="I124" s="3"/>
      <c r="J124" s="3"/>
      <c r="K124" s="3"/>
    </row>
    <row r="125" spans="1:11" ht="12.75" customHeight="1">
      <c r="A125" s="3"/>
      <c r="B125" s="6"/>
      <c r="C125" s="6"/>
      <c r="D125" s="6"/>
      <c r="E125" s="3"/>
      <c r="F125" s="3"/>
      <c r="G125" s="3"/>
      <c r="H125" s="3"/>
      <c r="I125" s="3"/>
      <c r="J125" s="3"/>
      <c r="K125" s="3"/>
    </row>
    <row r="126" spans="1:11" ht="12.75" customHeight="1">
      <c r="A126" s="3"/>
      <c r="B126" s="6"/>
      <c r="C126" s="6"/>
      <c r="D126" s="6"/>
      <c r="E126" s="3"/>
      <c r="F126" s="3"/>
      <c r="G126" s="3"/>
      <c r="H126" s="3"/>
      <c r="I126" s="3"/>
      <c r="J126" s="3"/>
      <c r="K126" s="3"/>
    </row>
    <row r="127" spans="1:11" ht="12.75" customHeight="1">
      <c r="A127" s="3"/>
      <c r="B127" s="6"/>
      <c r="C127" s="6"/>
      <c r="D127" s="6"/>
      <c r="E127" s="3"/>
      <c r="F127" s="3"/>
      <c r="G127" s="3"/>
      <c r="H127" s="3"/>
      <c r="I127" s="3"/>
      <c r="J127" s="3"/>
      <c r="K127" s="3"/>
    </row>
    <row r="128" spans="1:11" ht="12.75" customHeight="1">
      <c r="A128" s="3"/>
      <c r="B128" s="6"/>
      <c r="C128" s="6"/>
      <c r="D128" s="6"/>
      <c r="E128" s="3"/>
      <c r="F128" s="3"/>
      <c r="G128" s="3"/>
      <c r="H128" s="3"/>
      <c r="I128" s="3"/>
      <c r="J128" s="3"/>
      <c r="K128" s="3"/>
    </row>
    <row r="129" spans="1:11" ht="12.75" customHeight="1">
      <c r="A129" s="3"/>
      <c r="B129" s="6"/>
      <c r="C129" s="6"/>
      <c r="D129" s="6"/>
      <c r="E129" s="3"/>
      <c r="F129" s="3"/>
      <c r="G129" s="3"/>
      <c r="H129" s="3"/>
      <c r="I129" s="3"/>
      <c r="J129" s="3"/>
      <c r="K129" s="3"/>
    </row>
    <row r="130" spans="1:11" ht="12.75" customHeight="1">
      <c r="A130" s="3"/>
      <c r="B130" s="6"/>
      <c r="C130" s="6"/>
      <c r="D130" s="6"/>
      <c r="E130" s="3"/>
      <c r="F130" s="3"/>
      <c r="G130" s="3"/>
      <c r="H130" s="3"/>
      <c r="I130" s="3"/>
      <c r="J130" s="3"/>
      <c r="K130" s="3"/>
    </row>
    <row r="131" spans="1:11" ht="12.75" customHeight="1">
      <c r="A131" s="3"/>
      <c r="B131" s="8"/>
      <c r="C131" s="8"/>
      <c r="D131" s="8"/>
      <c r="E131" s="7"/>
      <c r="F131" s="7"/>
      <c r="G131" s="7"/>
      <c r="H131" s="7"/>
      <c r="I131" s="7"/>
      <c r="J131" s="7"/>
      <c r="K131" s="7"/>
    </row>
    <row r="132" spans="1:11" ht="12.75" customHeight="1">
      <c r="A132" s="3"/>
      <c r="B132" s="8"/>
      <c r="C132" s="8"/>
      <c r="D132" s="8"/>
      <c r="E132" s="7"/>
      <c r="F132" s="7"/>
      <c r="G132" s="7"/>
      <c r="H132" s="7"/>
      <c r="I132" s="7"/>
      <c r="J132" s="7"/>
      <c r="K132" s="7"/>
    </row>
    <row r="133" spans="1:11" ht="12.75" customHeight="1">
      <c r="A133" s="3"/>
      <c r="B133" s="6"/>
      <c r="C133" s="6"/>
      <c r="D133" s="6"/>
      <c r="E133" s="3"/>
      <c r="F133" s="3"/>
      <c r="G133" s="3"/>
      <c r="H133" s="3"/>
      <c r="I133" s="3"/>
      <c r="J133" s="3"/>
      <c r="K133" s="3"/>
    </row>
    <row r="134" spans="1:11" ht="12.75" customHeight="1">
      <c r="A134" s="3"/>
      <c r="B134" s="6"/>
      <c r="C134" s="6"/>
      <c r="D134" s="6"/>
      <c r="E134" s="3"/>
      <c r="F134" s="3"/>
      <c r="G134" s="3"/>
      <c r="H134" s="3"/>
      <c r="I134" s="3"/>
      <c r="J134" s="3"/>
      <c r="K134" s="3"/>
    </row>
    <row r="135" spans="1:11" ht="12.75" customHeight="1">
      <c r="A135" s="3"/>
      <c r="B135" s="6"/>
      <c r="C135" s="6"/>
      <c r="D135" s="6"/>
      <c r="E135" s="3"/>
      <c r="F135" s="3"/>
      <c r="G135" s="3"/>
      <c r="H135" s="3"/>
      <c r="I135" s="3"/>
      <c r="J135" s="3"/>
      <c r="K135" s="3"/>
    </row>
    <row r="136" spans="1:11" ht="12.75" customHeight="1">
      <c r="A136" s="3"/>
      <c r="B136" s="6"/>
      <c r="C136" s="6"/>
      <c r="D136" s="6"/>
      <c r="E136" s="3"/>
      <c r="F136" s="3"/>
      <c r="G136" s="3"/>
      <c r="H136" s="3"/>
      <c r="I136" s="3"/>
      <c r="J136" s="3"/>
      <c r="K136" s="3"/>
    </row>
    <row r="137" spans="1:11" ht="12.75" customHeight="1">
      <c r="A137" s="3"/>
      <c r="B137" s="6"/>
      <c r="C137" s="6"/>
      <c r="D137" s="6"/>
      <c r="E137" s="3"/>
      <c r="F137" s="3"/>
      <c r="G137" s="3"/>
      <c r="H137" s="3"/>
      <c r="I137" s="3"/>
      <c r="J137" s="3"/>
      <c r="K137" s="3"/>
    </row>
    <row r="138" spans="1:11" ht="12.75" customHeight="1">
      <c r="A138" s="3"/>
      <c r="B138" s="6"/>
      <c r="C138" s="6"/>
      <c r="D138" s="6"/>
      <c r="E138" s="3"/>
      <c r="F138" s="3"/>
      <c r="G138" s="3"/>
      <c r="H138" s="3"/>
      <c r="I138" s="3"/>
      <c r="J138" s="3"/>
      <c r="K138" s="3"/>
    </row>
    <row r="139" spans="1:11" ht="12.75" customHeight="1">
      <c r="A139" s="3"/>
      <c r="B139" s="6"/>
      <c r="C139" s="6"/>
      <c r="D139" s="6"/>
      <c r="E139" s="3"/>
      <c r="F139" s="3"/>
      <c r="G139" s="3"/>
      <c r="H139" s="3"/>
      <c r="I139" s="3"/>
      <c r="J139" s="3"/>
      <c r="K139" s="3"/>
    </row>
    <row r="140" spans="1:11" ht="12.75" customHeight="1">
      <c r="A140" s="3"/>
      <c r="B140" s="6"/>
      <c r="C140" s="6"/>
      <c r="D140" s="6"/>
      <c r="E140" s="3"/>
      <c r="F140" s="3"/>
      <c r="G140" s="3"/>
      <c r="H140" s="3"/>
      <c r="I140" s="3"/>
      <c r="J140" s="3"/>
      <c r="K140" s="3"/>
    </row>
    <row r="141" spans="1:11" ht="12.75" customHeight="1">
      <c r="A141" s="3"/>
      <c r="B141" s="6"/>
      <c r="C141" s="6"/>
      <c r="D141" s="6"/>
      <c r="E141" s="3"/>
      <c r="F141" s="3"/>
      <c r="G141" s="3"/>
      <c r="H141" s="3"/>
      <c r="I141" s="3"/>
      <c r="J141" s="3"/>
      <c r="K141" s="3"/>
    </row>
    <row r="142" spans="1:11" ht="12.75" customHeight="1">
      <c r="A142" s="3"/>
      <c r="B142" s="6"/>
      <c r="C142" s="6"/>
      <c r="D142" s="6"/>
      <c r="E142" s="3"/>
      <c r="F142" s="3"/>
      <c r="G142" s="3"/>
      <c r="H142" s="3"/>
      <c r="I142" s="3"/>
      <c r="J142" s="3"/>
      <c r="K142" s="3"/>
    </row>
    <row r="143" spans="1:11" ht="12.75" customHeight="1">
      <c r="A143" s="3"/>
      <c r="B143" s="6"/>
      <c r="C143" s="6"/>
      <c r="D143" s="6"/>
      <c r="E143" s="3"/>
      <c r="F143" s="3"/>
      <c r="G143" s="3"/>
      <c r="H143" s="3"/>
      <c r="I143" s="3"/>
      <c r="J143" s="3"/>
      <c r="K143" s="3"/>
    </row>
    <row r="144" spans="1:11" ht="12.75" customHeight="1">
      <c r="A144" s="3"/>
      <c r="B144" s="6"/>
      <c r="C144" s="6"/>
      <c r="D144" s="6"/>
      <c r="E144" s="3"/>
      <c r="F144" s="3"/>
      <c r="G144" s="3"/>
      <c r="H144" s="3"/>
      <c r="I144" s="3"/>
      <c r="J144" s="3"/>
      <c r="K144" s="3"/>
    </row>
    <row r="145" spans="1:11" ht="12.75" customHeight="1">
      <c r="A145" s="3"/>
      <c r="B145" s="6"/>
      <c r="C145" s="6"/>
      <c r="D145" s="6"/>
      <c r="E145" s="3"/>
      <c r="F145" s="3"/>
      <c r="G145" s="3"/>
      <c r="H145" s="3"/>
      <c r="I145" s="3"/>
      <c r="J145" s="3"/>
      <c r="K145" s="3"/>
    </row>
    <row r="146" spans="1:11" ht="12.75" customHeight="1">
      <c r="A146" s="3"/>
      <c r="B146" s="6"/>
      <c r="C146" s="6"/>
      <c r="D146" s="6"/>
      <c r="E146" s="3"/>
      <c r="F146" s="3"/>
      <c r="G146" s="3"/>
      <c r="H146" s="3"/>
      <c r="I146" s="3"/>
      <c r="J146" s="3"/>
      <c r="K146" s="3"/>
    </row>
    <row r="147" spans="1:11" ht="12.75" customHeight="1">
      <c r="A147" s="3"/>
      <c r="B147" s="6"/>
      <c r="C147" s="6"/>
      <c r="D147" s="6"/>
      <c r="E147" s="3"/>
      <c r="F147" s="3"/>
      <c r="G147" s="3"/>
      <c r="H147" s="3"/>
      <c r="I147" s="3"/>
      <c r="J147" s="3"/>
      <c r="K147" s="3"/>
    </row>
    <row r="148" spans="1:11" ht="12.75" customHeight="1">
      <c r="A148" s="3"/>
      <c r="B148" s="6"/>
      <c r="C148" s="6"/>
      <c r="D148" s="6"/>
      <c r="E148" s="3"/>
      <c r="F148" s="3"/>
      <c r="G148" s="3"/>
      <c r="H148" s="3"/>
      <c r="I148" s="3"/>
      <c r="J148" s="3"/>
      <c r="K148" s="3"/>
    </row>
    <row r="149" spans="1:11" ht="12.75" customHeight="1">
      <c r="A149" s="3"/>
      <c r="B149" s="6"/>
      <c r="C149" s="6"/>
      <c r="D149" s="6"/>
      <c r="E149" s="3"/>
      <c r="F149" s="3"/>
      <c r="G149" s="3"/>
      <c r="H149" s="3"/>
      <c r="I149" s="3"/>
      <c r="J149" s="3"/>
      <c r="K149" s="3"/>
    </row>
    <row r="150" spans="1:11" ht="12.75" customHeight="1">
      <c r="A150" s="3"/>
      <c r="B150" s="6"/>
      <c r="C150" s="6"/>
      <c r="D150" s="6"/>
      <c r="E150" s="3"/>
      <c r="F150" s="3"/>
      <c r="G150" s="3"/>
      <c r="H150" s="3"/>
      <c r="I150" s="3"/>
      <c r="J150" s="3"/>
      <c r="K150" s="3"/>
    </row>
    <row r="151" spans="1:11" ht="12.75" customHeight="1">
      <c r="A151" s="3"/>
      <c r="B151" s="6"/>
      <c r="C151" s="6"/>
      <c r="D151" s="6"/>
      <c r="E151" s="3"/>
      <c r="F151" s="3"/>
      <c r="G151" s="3"/>
      <c r="H151" s="3"/>
      <c r="I151" s="3"/>
      <c r="J151" s="3"/>
      <c r="K151" s="3"/>
    </row>
    <row r="152" spans="1:11" ht="12.75" customHeight="1">
      <c r="A152" s="3"/>
      <c r="B152" s="6"/>
      <c r="C152" s="6"/>
      <c r="D152" s="6"/>
      <c r="E152" s="3"/>
      <c r="F152" s="3"/>
      <c r="G152" s="3"/>
      <c r="H152" s="3"/>
      <c r="I152" s="3"/>
      <c r="J152" s="3"/>
      <c r="K152" s="3"/>
    </row>
    <row r="153" spans="1:11" ht="12.75" customHeight="1">
      <c r="A153" s="3"/>
      <c r="B153" s="6"/>
      <c r="C153" s="6"/>
      <c r="D153" s="6"/>
      <c r="E153" s="3"/>
      <c r="F153" s="3"/>
      <c r="G153" s="3"/>
      <c r="H153" s="3"/>
      <c r="I153" s="3"/>
      <c r="J153" s="3"/>
      <c r="K153" s="3"/>
    </row>
    <row r="154" spans="1:11" ht="12.75" customHeight="1">
      <c r="A154" s="3"/>
      <c r="B154" s="6"/>
      <c r="C154" s="6"/>
      <c r="D154" s="6"/>
      <c r="E154" s="3"/>
      <c r="F154" s="3"/>
      <c r="G154" s="3"/>
      <c r="H154" s="3"/>
      <c r="I154" s="3"/>
      <c r="J154" s="3"/>
      <c r="K154" s="3"/>
    </row>
    <row r="155" spans="1:11" ht="12.75" customHeight="1">
      <c r="A155" s="3"/>
      <c r="B155" s="6"/>
      <c r="C155" s="6"/>
      <c r="D155" s="6"/>
      <c r="E155" s="3"/>
      <c r="F155" s="3"/>
      <c r="G155" s="3"/>
      <c r="H155" s="3"/>
      <c r="I155" s="3"/>
      <c r="J155" s="3"/>
      <c r="K155" s="3"/>
    </row>
    <row r="156" spans="1:11" ht="12.75" customHeight="1">
      <c r="A156" s="3"/>
      <c r="B156" s="6"/>
      <c r="C156" s="6"/>
      <c r="D156" s="6"/>
      <c r="E156" s="3"/>
      <c r="F156" s="3"/>
      <c r="G156" s="3"/>
      <c r="H156" s="3"/>
      <c r="I156" s="3"/>
      <c r="J156" s="3"/>
      <c r="K156" s="3"/>
    </row>
    <row r="157" spans="1:11" ht="12.75" customHeight="1">
      <c r="A157" s="3"/>
      <c r="B157" s="6"/>
      <c r="C157" s="6"/>
      <c r="D157" s="6"/>
      <c r="E157" s="3"/>
      <c r="F157" s="3"/>
      <c r="G157" s="3"/>
      <c r="H157" s="3"/>
      <c r="I157" s="3"/>
      <c r="J157" s="3"/>
      <c r="K157" s="3"/>
    </row>
    <row r="158" spans="1:11" ht="12.75" customHeight="1">
      <c r="A158" s="3"/>
      <c r="B158" s="6"/>
      <c r="C158" s="6"/>
      <c r="D158" s="6"/>
      <c r="E158" s="3"/>
      <c r="F158" s="3"/>
      <c r="G158" s="3"/>
      <c r="H158" s="3"/>
      <c r="I158" s="3"/>
      <c r="J158" s="3"/>
      <c r="K158" s="3"/>
    </row>
    <row r="159" spans="1:11" ht="12.75" customHeight="1">
      <c r="A159" s="3"/>
      <c r="B159" s="6"/>
      <c r="C159" s="6"/>
      <c r="D159" s="6"/>
      <c r="E159" s="3"/>
      <c r="F159" s="3"/>
      <c r="G159" s="3"/>
      <c r="H159" s="3"/>
      <c r="I159" s="3"/>
      <c r="J159" s="3"/>
      <c r="K159" s="3"/>
    </row>
    <row r="160" spans="1:11" ht="12.75" customHeight="1">
      <c r="A160" s="3"/>
      <c r="B160" s="6"/>
      <c r="C160" s="6"/>
      <c r="D160" s="6"/>
      <c r="E160" s="3"/>
      <c r="F160" s="3"/>
      <c r="G160" s="3"/>
      <c r="H160" s="3"/>
      <c r="I160" s="3"/>
      <c r="J160" s="3"/>
      <c r="K160" s="3"/>
    </row>
    <row r="161" spans="1:11" ht="12.75" customHeight="1">
      <c r="A161" s="3"/>
      <c r="B161" s="6"/>
      <c r="C161" s="6"/>
      <c r="D161" s="6"/>
      <c r="E161" s="3"/>
      <c r="F161" s="3"/>
      <c r="G161" s="3"/>
      <c r="H161" s="3"/>
      <c r="I161" s="3"/>
      <c r="J161" s="3"/>
      <c r="K161" s="3"/>
    </row>
    <row r="162" spans="1:11" ht="12.75" customHeight="1">
      <c r="A162" s="3"/>
      <c r="B162" s="6"/>
      <c r="C162" s="6"/>
      <c r="D162" s="6"/>
      <c r="E162" s="3"/>
      <c r="F162" s="3"/>
      <c r="G162" s="3"/>
      <c r="H162" s="3"/>
      <c r="I162" s="3"/>
      <c r="J162" s="3"/>
      <c r="K162" s="3"/>
    </row>
    <row r="163" spans="1:11" ht="12.75" customHeight="1">
      <c r="A163" s="3"/>
      <c r="B163" s="6"/>
      <c r="C163" s="6"/>
      <c r="D163" s="6"/>
      <c r="E163" s="3"/>
      <c r="F163" s="3"/>
      <c r="G163" s="3"/>
      <c r="H163" s="3"/>
      <c r="I163" s="3"/>
      <c r="J163" s="3"/>
      <c r="K163" s="3"/>
    </row>
    <row r="164" spans="1:11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</row>
    <row r="165" spans="1:11" ht="12.75" customHeight="1">
      <c r="A165" s="3"/>
      <c r="B165" s="6"/>
      <c r="C165" s="6"/>
      <c r="D165" s="6"/>
      <c r="E165" s="3"/>
      <c r="F165" s="3"/>
      <c r="G165" s="3"/>
      <c r="H165" s="3"/>
      <c r="I165" s="3"/>
      <c r="J165" s="3"/>
      <c r="K165" s="3"/>
    </row>
    <row r="166" spans="1:11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6"/>
      <c r="C168" s="6"/>
      <c r="D168" s="6"/>
      <c r="E168" s="3"/>
      <c r="F168" s="3"/>
      <c r="G168" s="3"/>
      <c r="H168" s="3"/>
      <c r="I168" s="3"/>
      <c r="J168" s="3"/>
      <c r="K168" s="3"/>
    </row>
    <row r="169" spans="1:11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</row>
    <row r="170" spans="1:11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</row>
    <row r="174" spans="1:11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</row>
    <row r="177" spans="1:11" ht="12.75" customHeight="1">
      <c r="A177" s="3"/>
      <c r="B177" s="6"/>
      <c r="C177" s="6"/>
      <c r="D177" s="6"/>
      <c r="E177" s="3"/>
      <c r="F177" s="3"/>
      <c r="G177" s="3"/>
      <c r="H177" s="3"/>
      <c r="I177" s="3"/>
      <c r="J177" s="3"/>
      <c r="K177" s="3"/>
    </row>
    <row r="178" spans="1:11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</row>
    <row r="181" spans="1:11" ht="12.75" customHeight="1">
      <c r="A181" s="3"/>
      <c r="B181" s="6"/>
      <c r="C181" s="6"/>
      <c r="D181" s="6"/>
      <c r="E181" s="3"/>
      <c r="F181" s="3"/>
      <c r="G181" s="3"/>
      <c r="H181" s="3"/>
      <c r="I181" s="3"/>
      <c r="J181" s="3"/>
      <c r="K181" s="3"/>
    </row>
    <row r="182" spans="1:11" ht="12.75" customHeight="1">
      <c r="A182" s="3"/>
      <c r="B182" s="6"/>
      <c r="C182" s="6"/>
      <c r="D182" s="6"/>
      <c r="E182" s="3"/>
      <c r="F182" s="3"/>
      <c r="G182" s="3"/>
      <c r="H182" s="3"/>
      <c r="I182" s="3"/>
      <c r="J182" s="3"/>
      <c r="K182" s="3"/>
    </row>
    <row r="183" spans="1:11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</row>
    <row r="184" spans="1:11" ht="12.75" customHeight="1">
      <c r="A184" s="3"/>
      <c r="B184" s="6"/>
      <c r="C184" s="6"/>
      <c r="D184" s="6"/>
      <c r="E184" s="3"/>
      <c r="F184" s="3"/>
      <c r="G184" s="3"/>
      <c r="H184" s="3"/>
      <c r="I184" s="3"/>
      <c r="J184" s="3"/>
      <c r="K184" s="3"/>
    </row>
    <row r="185" spans="1:11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</row>
    <row r="186" spans="1:11" ht="12.75" customHeight="1">
      <c r="A186" s="3"/>
      <c r="B186" s="6"/>
      <c r="C186" s="6"/>
      <c r="D186" s="6"/>
      <c r="E186" s="3"/>
      <c r="F186" s="3"/>
      <c r="G186" s="3"/>
      <c r="H186" s="3"/>
      <c r="I186" s="3"/>
      <c r="J186" s="3"/>
      <c r="K186" s="3"/>
    </row>
    <row r="187" spans="1:11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</row>
    <row r="188" spans="1:11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</row>
    <row r="189" spans="1:11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 customHeight="1">
      <c r="A198" s="3"/>
      <c r="B198" s="6"/>
      <c r="C198" s="6"/>
      <c r="D198" s="6"/>
      <c r="E198" s="3"/>
      <c r="F198" s="3"/>
      <c r="G198" s="3"/>
      <c r="H198" s="3"/>
      <c r="I198" s="3"/>
      <c r="J198" s="3"/>
      <c r="K198" s="3"/>
    </row>
    <row r="199" spans="1:11" ht="12.75" customHeight="1">
      <c r="A199" s="7"/>
      <c r="B199" s="8"/>
      <c r="C199" s="8"/>
      <c r="D199" s="8"/>
      <c r="E199" s="7"/>
      <c r="F199" s="7"/>
      <c r="G199" s="7"/>
      <c r="H199" s="7"/>
      <c r="I199" s="7"/>
      <c r="J199" s="7"/>
      <c r="K199" s="7"/>
    </row>
    <row r="200" spans="1:11" ht="12.75" customHeight="1">
      <c r="A200" s="7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</row>
    <row r="216" spans="1:11" ht="12.75" customHeight="1">
      <c r="A216" s="3"/>
      <c r="B216" s="6"/>
      <c r="C216" s="6"/>
      <c r="D216" s="6"/>
      <c r="E216" s="3"/>
      <c r="F216" s="3"/>
      <c r="G216" s="3"/>
      <c r="H216" s="3"/>
      <c r="I216" s="3"/>
      <c r="J216" s="3"/>
      <c r="K216" s="3"/>
    </row>
    <row r="217" spans="1:11" ht="12.75" customHeight="1">
      <c r="A217" s="7"/>
      <c r="B217" s="8"/>
      <c r="C217" s="8"/>
      <c r="D217" s="8"/>
      <c r="E217" s="7"/>
      <c r="F217" s="7"/>
      <c r="G217" s="7"/>
      <c r="H217" s="7"/>
      <c r="I217" s="7"/>
      <c r="J217" s="7"/>
      <c r="K217" s="7"/>
    </row>
    <row r="218" spans="1:11" ht="12.75" customHeight="1">
      <c r="A218" s="7"/>
      <c r="B218" s="8"/>
      <c r="C218" s="8"/>
      <c r="D218" s="8"/>
      <c r="E218" s="7"/>
      <c r="F218" s="7"/>
      <c r="G218" s="7"/>
      <c r="H218" s="7"/>
      <c r="I218" s="7"/>
      <c r="J218" s="7"/>
      <c r="K218" s="7"/>
    </row>
    <row r="219" spans="1:11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 customHeight="1">
      <c r="A220" s="3"/>
      <c r="B220" s="6"/>
      <c r="C220" s="6"/>
      <c r="D220" s="6"/>
      <c r="E220" s="3"/>
      <c r="F220" s="3"/>
      <c r="G220" s="3"/>
      <c r="H220" s="3"/>
      <c r="I220" s="3"/>
      <c r="J220" s="3"/>
      <c r="K220" s="3"/>
    </row>
    <row r="221" spans="1:11" ht="12.75" customHeight="1">
      <c r="A221" s="7"/>
      <c r="B221" s="8"/>
      <c r="C221" s="8"/>
      <c r="D221" s="8"/>
      <c r="E221" s="7"/>
      <c r="F221" s="7"/>
      <c r="G221" s="7"/>
      <c r="H221" s="7"/>
      <c r="I221" s="7"/>
      <c r="J221" s="7"/>
      <c r="K221" s="7"/>
    </row>
    <row r="222" spans="1:11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</row>
    <row r="223" spans="1:11" ht="12.75" customHeight="1">
      <c r="A223" s="3"/>
      <c r="B223" s="6"/>
      <c r="C223" s="6"/>
      <c r="D223" s="6"/>
      <c r="E223" s="3"/>
      <c r="F223" s="3"/>
      <c r="G223" s="3"/>
      <c r="H223" s="3"/>
      <c r="I223" s="3"/>
      <c r="J223" s="3"/>
      <c r="K223" s="3"/>
    </row>
    <row r="224" spans="1:11" ht="12.75" customHeight="1">
      <c r="A224" s="3"/>
      <c r="B224" s="6"/>
      <c r="C224" s="6"/>
      <c r="D224" s="6"/>
      <c r="E224" s="3"/>
      <c r="F224" s="3"/>
      <c r="G224" s="3"/>
      <c r="H224" s="3"/>
      <c r="I224" s="3"/>
      <c r="J224" s="3"/>
      <c r="K224" s="3"/>
    </row>
    <row r="225" spans="1:11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6"/>
      <c r="C226" s="6"/>
      <c r="D226" s="6"/>
      <c r="E226" s="3"/>
      <c r="F226" s="3"/>
      <c r="G226" s="3"/>
      <c r="H226" s="3"/>
      <c r="I226" s="3"/>
      <c r="J226" s="3"/>
      <c r="K226" s="3"/>
    </row>
    <row r="227" spans="1:11" ht="12.75" customHeight="1">
      <c r="A227" s="3"/>
      <c r="B227" s="6"/>
      <c r="C227" s="6"/>
      <c r="D227" s="6"/>
      <c r="E227" s="3"/>
      <c r="F227" s="3"/>
      <c r="G227" s="3"/>
      <c r="H227" s="3"/>
      <c r="I227" s="3"/>
      <c r="J227" s="3"/>
      <c r="K227" s="3"/>
    </row>
    <row r="228" spans="1:11" ht="12.75" customHeight="1">
      <c r="A228" s="3"/>
      <c r="B228" s="6"/>
      <c r="C228" s="6"/>
      <c r="D228" s="6"/>
      <c r="E228" s="3"/>
      <c r="F228" s="3"/>
      <c r="G228" s="3"/>
      <c r="H228" s="3"/>
      <c r="I228" s="3"/>
      <c r="J228" s="3"/>
      <c r="K228" s="3"/>
    </row>
    <row r="229" spans="1:11" ht="12.75" customHeight="1">
      <c r="A229" s="3"/>
      <c r="B229" s="6"/>
      <c r="C229" s="6"/>
      <c r="D229" s="6"/>
      <c r="E229" s="3"/>
      <c r="F229" s="3"/>
      <c r="G229" s="3"/>
      <c r="H229" s="3"/>
      <c r="I229" s="3"/>
      <c r="J229" s="3"/>
      <c r="K229" s="3"/>
    </row>
    <row r="230" spans="1:11" ht="12.75" customHeight="1">
      <c r="A230" s="3"/>
      <c r="B230" s="6"/>
      <c r="C230" s="6"/>
      <c r="D230" s="6"/>
      <c r="E230" s="3"/>
      <c r="F230" s="3"/>
      <c r="G230" s="3"/>
      <c r="H230" s="3"/>
      <c r="I230" s="3"/>
      <c r="J230" s="3"/>
      <c r="K230" s="3"/>
    </row>
    <row r="231" spans="1:11" ht="12.75" customHeight="1">
      <c r="A231" s="3"/>
      <c r="B231" s="6"/>
      <c r="C231" s="6"/>
      <c r="D231" s="6"/>
      <c r="E231" s="3"/>
      <c r="F231" s="3"/>
      <c r="G231" s="3"/>
      <c r="H231" s="3"/>
      <c r="I231" s="3"/>
      <c r="J231" s="3"/>
      <c r="K231" s="3"/>
    </row>
    <row r="232" spans="1:11" ht="12.75" customHeight="1">
      <c r="A232" s="3"/>
      <c r="B232" s="6"/>
      <c r="C232" s="6"/>
      <c r="D232" s="6"/>
      <c r="E232" s="3"/>
      <c r="F232" s="3"/>
      <c r="G232" s="3"/>
      <c r="H232" s="3"/>
      <c r="I232" s="3"/>
      <c r="J232" s="3"/>
      <c r="K232" s="3"/>
    </row>
    <row r="233" spans="1:11" ht="12.75" customHeight="1">
      <c r="A233" s="3"/>
      <c r="B233" s="6"/>
      <c r="C233" s="6"/>
      <c r="D233" s="6"/>
      <c r="E233" s="3"/>
      <c r="F233" s="3"/>
      <c r="G233" s="3"/>
      <c r="H233" s="3"/>
      <c r="I233" s="3"/>
      <c r="J233" s="3"/>
      <c r="K233" s="3"/>
    </row>
    <row r="234" spans="1:11" ht="12.75" customHeight="1">
      <c r="A234" s="3"/>
      <c r="B234" s="6"/>
      <c r="C234" s="6"/>
      <c r="D234" s="6"/>
      <c r="E234" s="3"/>
      <c r="F234" s="3"/>
      <c r="G234" s="3"/>
      <c r="H234" s="3"/>
      <c r="I234" s="3"/>
      <c r="J234" s="3"/>
      <c r="K234" s="3"/>
    </row>
    <row r="235" spans="1:11" ht="12.75" customHeight="1">
      <c r="A235" s="3"/>
      <c r="B235" s="6"/>
      <c r="C235" s="6"/>
      <c r="D235" s="6"/>
      <c r="E235" s="3"/>
      <c r="F235" s="3"/>
      <c r="G235" s="3"/>
      <c r="H235" s="3"/>
      <c r="I235" s="3"/>
      <c r="J235" s="3"/>
      <c r="K235" s="3"/>
    </row>
    <row r="236" spans="1:11" ht="12.75" customHeight="1">
      <c r="A236" s="3"/>
      <c r="B236" s="6"/>
      <c r="C236" s="6"/>
      <c r="D236" s="6"/>
      <c r="E236" s="3"/>
      <c r="F236" s="3"/>
      <c r="G236" s="3"/>
      <c r="H236" s="3"/>
      <c r="I236" s="3"/>
      <c r="J236" s="3"/>
      <c r="K236" s="3"/>
    </row>
    <row r="237" spans="1:11" ht="12.75" customHeight="1">
      <c r="A237" s="3"/>
      <c r="B237" s="6"/>
      <c r="C237" s="6"/>
      <c r="D237" s="6"/>
      <c r="E237" s="3"/>
      <c r="F237" s="3"/>
      <c r="G237" s="3"/>
      <c r="H237" s="3"/>
      <c r="I237" s="3"/>
      <c r="J237" s="3"/>
      <c r="K237" s="3"/>
    </row>
    <row r="238" spans="1:11" ht="12.75" customHeight="1">
      <c r="A238" s="3"/>
      <c r="B238" s="6"/>
      <c r="C238" s="6"/>
      <c r="D238" s="6"/>
      <c r="E238" s="3"/>
      <c r="F238" s="3"/>
      <c r="G238" s="3"/>
      <c r="H238" s="3"/>
      <c r="I238" s="3"/>
      <c r="J238" s="3"/>
      <c r="K238" s="3"/>
    </row>
    <row r="239" spans="1:11" ht="12.75" customHeight="1">
      <c r="A239" s="3"/>
      <c r="B239" s="6"/>
      <c r="C239" s="6"/>
      <c r="D239" s="6"/>
      <c r="E239" s="3"/>
      <c r="F239" s="3"/>
      <c r="G239" s="3"/>
      <c r="H239" s="3"/>
      <c r="I239" s="3"/>
      <c r="J239" s="3"/>
      <c r="K239" s="3"/>
    </row>
    <row r="240" spans="1:11" ht="12.75" customHeight="1">
      <c r="A240" s="3"/>
      <c r="B240" s="6"/>
      <c r="C240" s="6"/>
      <c r="D240" s="6"/>
      <c r="E240" s="3"/>
      <c r="F240" s="3"/>
      <c r="G240" s="3"/>
      <c r="H240" s="3"/>
      <c r="I240" s="3"/>
      <c r="J240" s="3"/>
      <c r="K240" s="3"/>
    </row>
    <row r="241" spans="1:11" ht="12.75" customHeight="1">
      <c r="A241" s="3"/>
      <c r="B241" s="6"/>
      <c r="C241" s="6"/>
      <c r="D241" s="6"/>
      <c r="E241" s="3"/>
      <c r="F241" s="3"/>
      <c r="G241" s="3"/>
      <c r="H241" s="3"/>
      <c r="I241" s="3"/>
      <c r="J241" s="3"/>
      <c r="K241" s="3"/>
    </row>
    <row r="242" spans="1:11" ht="12.75" customHeight="1">
      <c r="A242" s="3"/>
      <c r="B242" s="6"/>
      <c r="C242" s="6"/>
      <c r="D242" s="6"/>
      <c r="E242" s="3"/>
      <c r="F242" s="3"/>
      <c r="G242" s="3"/>
      <c r="H242" s="3"/>
      <c r="I242" s="3"/>
      <c r="J242" s="3"/>
      <c r="K242" s="3"/>
    </row>
    <row r="243" spans="1:11" ht="12.75" customHeight="1">
      <c r="A243" s="3"/>
      <c r="B243" s="6"/>
      <c r="C243" s="6"/>
      <c r="D243" s="6"/>
      <c r="E243" s="3"/>
      <c r="F243" s="3"/>
      <c r="G243" s="3"/>
      <c r="H243" s="3"/>
      <c r="I243" s="3"/>
      <c r="J243" s="3"/>
      <c r="K243" s="3"/>
    </row>
    <row r="244" spans="1:11" ht="12.75" customHeight="1">
      <c r="A244" s="3"/>
      <c r="B244" s="6"/>
      <c r="C244" s="6"/>
      <c r="D244" s="6"/>
      <c r="E244" s="3"/>
      <c r="F244" s="3"/>
      <c r="G244" s="3"/>
      <c r="H244" s="3"/>
      <c r="I244" s="3"/>
      <c r="J244" s="3"/>
      <c r="K244" s="3"/>
    </row>
    <row r="245" spans="1:11" ht="12.75" customHeight="1">
      <c r="A245" s="3"/>
      <c r="B245" s="6"/>
      <c r="C245" s="6"/>
      <c r="D245" s="6"/>
      <c r="E245" s="3"/>
      <c r="F245" s="3"/>
      <c r="G245" s="3"/>
      <c r="H245" s="3"/>
      <c r="I245" s="3"/>
      <c r="J245" s="3"/>
      <c r="K245" s="3"/>
    </row>
    <row r="246" spans="1:11" ht="12.75" customHeight="1">
      <c r="A246" s="3"/>
      <c r="B246" s="6"/>
      <c r="C246" s="6"/>
      <c r="D246" s="6"/>
      <c r="E246" s="3"/>
      <c r="F246" s="3"/>
      <c r="G246" s="3"/>
      <c r="H246" s="3"/>
      <c r="I246" s="3"/>
      <c r="J246" s="3"/>
      <c r="K246" s="3"/>
    </row>
    <row r="247" spans="1:11" ht="12.75" customHeight="1">
      <c r="A247" s="3"/>
      <c r="B247" s="6"/>
      <c r="C247" s="6"/>
      <c r="D247" s="6"/>
      <c r="E247" s="3"/>
      <c r="F247" s="3"/>
      <c r="G247" s="3"/>
      <c r="H247" s="3"/>
      <c r="I247" s="3"/>
      <c r="J247" s="3"/>
      <c r="K247" s="3"/>
    </row>
    <row r="248" spans="1:11" ht="12.75" customHeight="1">
      <c r="A248" s="3"/>
      <c r="B248" s="6"/>
      <c r="C248" s="6"/>
      <c r="D248" s="6"/>
      <c r="E248" s="3"/>
      <c r="F248" s="3"/>
      <c r="G248" s="3"/>
      <c r="H248" s="3"/>
      <c r="I248" s="3"/>
      <c r="J248" s="3"/>
      <c r="K248" s="3"/>
    </row>
    <row r="249" spans="1:11" ht="12.75" customHeight="1">
      <c r="A249" s="3"/>
      <c r="B249" s="6"/>
      <c r="C249" s="6"/>
      <c r="D249" s="6"/>
      <c r="E249" s="3"/>
      <c r="F249" s="3"/>
      <c r="G249" s="3"/>
      <c r="H249" s="3"/>
      <c r="I249" s="3"/>
      <c r="J249" s="3"/>
      <c r="K249" s="3"/>
    </row>
    <row r="250" spans="1:11" ht="12.75" customHeight="1">
      <c r="A250" s="3"/>
      <c r="B250" s="6"/>
      <c r="C250" s="6"/>
      <c r="D250" s="6"/>
      <c r="E250" s="3"/>
      <c r="F250" s="3"/>
      <c r="G250" s="3"/>
      <c r="H250" s="3"/>
      <c r="I250" s="3"/>
      <c r="J250" s="3"/>
      <c r="K250" s="3"/>
    </row>
    <row r="251" spans="1:11" ht="12.75" customHeight="1">
      <c r="A251" s="3"/>
      <c r="B251" s="6"/>
      <c r="C251" s="6"/>
      <c r="D251" s="6"/>
      <c r="E251" s="3"/>
      <c r="F251" s="3"/>
      <c r="G251" s="3"/>
      <c r="H251" s="3"/>
      <c r="I251" s="3"/>
      <c r="J251" s="3"/>
      <c r="K251" s="3"/>
    </row>
    <row r="252" spans="1:11" ht="12.75" customHeight="1">
      <c r="A252" s="3"/>
      <c r="B252" s="6"/>
      <c r="C252" s="6"/>
      <c r="D252" s="6"/>
      <c r="E252" s="3"/>
      <c r="F252" s="3"/>
      <c r="G252" s="3"/>
      <c r="H252" s="3"/>
      <c r="I252" s="3"/>
      <c r="J252" s="3"/>
      <c r="K252" s="3"/>
    </row>
    <row r="253" spans="1:11" ht="12.75" customHeight="1">
      <c r="A253" s="3"/>
      <c r="B253" s="6"/>
      <c r="C253" s="6"/>
      <c r="D253" s="6"/>
      <c r="E253" s="3"/>
      <c r="F253" s="3"/>
      <c r="G253" s="3"/>
      <c r="H253" s="3"/>
      <c r="I253" s="3"/>
      <c r="J253" s="3"/>
      <c r="K253" s="3"/>
    </row>
    <row r="254" spans="1:11" ht="12.75" customHeight="1">
      <c r="A254" s="3"/>
      <c r="B254" s="6"/>
      <c r="C254" s="6"/>
      <c r="D254" s="6"/>
      <c r="E254" s="3"/>
      <c r="F254" s="3"/>
      <c r="G254" s="3"/>
      <c r="H254" s="3"/>
      <c r="I254" s="3"/>
      <c r="J254" s="3"/>
      <c r="K254" s="3"/>
    </row>
    <row r="255" spans="1:11" ht="12.75" customHeight="1">
      <c r="A255" s="3"/>
      <c r="B255" s="6"/>
      <c r="C255" s="6"/>
      <c r="D255" s="6"/>
      <c r="E255" s="3"/>
      <c r="F255" s="3"/>
      <c r="G255" s="3"/>
      <c r="H255" s="3"/>
      <c r="I255" s="3"/>
      <c r="J255" s="3"/>
      <c r="K255" s="3"/>
    </row>
    <row r="256" spans="1:11" ht="12.75" customHeight="1">
      <c r="A256" s="3"/>
      <c r="B256" s="6"/>
      <c r="C256" s="6"/>
      <c r="D256" s="6"/>
      <c r="E256" s="3"/>
      <c r="F256" s="3"/>
      <c r="G256" s="3"/>
      <c r="H256" s="3"/>
      <c r="I256" s="3"/>
      <c r="J256" s="3"/>
      <c r="K256" s="3"/>
    </row>
    <row r="257" spans="1:11" ht="12.75" customHeight="1">
      <c r="A257" s="3"/>
      <c r="B257" s="6"/>
      <c r="C257" s="6"/>
      <c r="D257" s="6"/>
      <c r="E257" s="3"/>
      <c r="F257" s="3"/>
      <c r="G257" s="3"/>
      <c r="H257" s="3"/>
      <c r="I257" s="3"/>
      <c r="J257" s="3"/>
      <c r="K257" s="3"/>
    </row>
    <row r="258" spans="1:11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 customHeight="1">
      <c r="A259" s="3"/>
      <c r="B259" s="6"/>
      <c r="C259" s="6"/>
      <c r="D259" s="6"/>
      <c r="E259" s="3"/>
      <c r="F259" s="3"/>
      <c r="G259" s="3"/>
      <c r="H259" s="3"/>
      <c r="I259" s="3"/>
      <c r="J259" s="3"/>
      <c r="K259" s="3"/>
    </row>
    <row r="260" spans="1:11" ht="12.75" customHeight="1">
      <c r="A260" s="7"/>
      <c r="B260" s="8"/>
      <c r="C260" s="8"/>
      <c r="D260" s="8"/>
      <c r="E260" s="10"/>
      <c r="F260" s="10"/>
      <c r="G260" s="10"/>
      <c r="H260" s="10"/>
      <c r="I260" s="10"/>
      <c r="J260" s="10"/>
      <c r="K260" s="10"/>
    </row>
    <row r="261" spans="1:11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6"/>
      <c r="C262" s="6"/>
      <c r="D262" s="6"/>
      <c r="E262" s="3"/>
      <c r="F262" s="3"/>
      <c r="G262" s="3"/>
      <c r="H262" s="3"/>
      <c r="I262" s="3"/>
      <c r="J262" s="3"/>
      <c r="K262" s="3"/>
    </row>
    <row r="263" spans="1:11" ht="12.75" customHeight="1">
      <c r="A263" s="3"/>
      <c r="B263" s="6"/>
      <c r="C263" s="6"/>
      <c r="D263" s="6"/>
      <c r="E263" s="3"/>
      <c r="F263" s="3"/>
      <c r="G263" s="3"/>
      <c r="H263" s="3"/>
      <c r="I263" s="3"/>
      <c r="J263" s="3"/>
      <c r="K263" s="3"/>
    </row>
    <row r="264" spans="1:11" ht="12.75" customHeight="1">
      <c r="A264" s="3"/>
      <c r="B264" s="6"/>
      <c r="C264" s="6"/>
      <c r="D264" s="6"/>
      <c r="E264" s="3"/>
      <c r="F264" s="3"/>
      <c r="G264" s="3"/>
      <c r="H264" s="3"/>
      <c r="I264" s="3"/>
      <c r="J264" s="3"/>
      <c r="K264" s="3"/>
    </row>
    <row r="265" spans="1:11" ht="12.75" customHeight="1">
      <c r="A265" s="3"/>
      <c r="B265" s="6"/>
      <c r="C265" s="6"/>
      <c r="D265" s="6"/>
      <c r="E265" s="3"/>
      <c r="F265" s="3"/>
      <c r="G265" s="3"/>
      <c r="H265" s="3"/>
      <c r="I265" s="3"/>
      <c r="J265" s="3"/>
      <c r="K265" s="3"/>
    </row>
    <row r="266" spans="1:11" ht="12.75" customHeight="1">
      <c r="A266" s="3"/>
      <c r="B266" s="6"/>
      <c r="C266" s="6"/>
      <c r="D266" s="6"/>
      <c r="E266" s="3"/>
      <c r="F266" s="3"/>
      <c r="G266" s="3"/>
      <c r="H266" s="3"/>
      <c r="I266" s="3"/>
      <c r="J266" s="3"/>
      <c r="K266" s="3"/>
    </row>
    <row r="267" spans="1:11" ht="12.75" customHeight="1">
      <c r="A267" s="3"/>
      <c r="B267" s="6"/>
      <c r="C267" s="6"/>
      <c r="D267" s="6"/>
      <c r="E267" s="3"/>
      <c r="F267" s="3"/>
      <c r="G267" s="3"/>
      <c r="H267" s="3"/>
      <c r="I267" s="3"/>
      <c r="J267" s="3"/>
      <c r="K267" s="3"/>
    </row>
    <row r="268" spans="1:11" ht="12.75" customHeight="1">
      <c r="A268" s="3"/>
      <c r="B268" s="6"/>
      <c r="C268" s="6"/>
      <c r="D268" s="6"/>
      <c r="E268" s="3"/>
      <c r="F268" s="3"/>
      <c r="G268" s="3"/>
      <c r="H268" s="3"/>
      <c r="I268" s="3"/>
      <c r="J268" s="3"/>
      <c r="K268" s="3"/>
    </row>
    <row r="269" spans="1:11" ht="12.75" customHeight="1">
      <c r="A269" s="3"/>
      <c r="B269" s="6"/>
      <c r="C269" s="6"/>
      <c r="D269" s="6"/>
      <c r="E269" s="3"/>
      <c r="F269" s="3"/>
      <c r="G269" s="3"/>
      <c r="H269" s="3"/>
      <c r="I269" s="3"/>
      <c r="J269" s="3"/>
      <c r="K269" s="3"/>
    </row>
    <row r="270" spans="1:11" ht="12.75" customHeight="1">
      <c r="A270" s="3"/>
      <c r="B270" s="6"/>
      <c r="C270" s="6"/>
      <c r="D270" s="6"/>
      <c r="E270" s="3"/>
      <c r="F270" s="3"/>
      <c r="G270" s="3"/>
      <c r="H270" s="3"/>
      <c r="I270" s="3"/>
      <c r="J270" s="3"/>
      <c r="K270" s="3"/>
    </row>
    <row r="271" spans="1:11" ht="12.75" customHeight="1">
      <c r="A271" s="3"/>
      <c r="B271" s="6"/>
      <c r="C271" s="6"/>
      <c r="D271" s="6"/>
      <c r="E271" s="3"/>
      <c r="F271" s="3"/>
      <c r="G271" s="3"/>
      <c r="H271" s="3"/>
      <c r="I271" s="3"/>
      <c r="J271" s="3"/>
      <c r="K271" s="3"/>
    </row>
    <row r="272" spans="1:11" ht="12.75" customHeight="1">
      <c r="A272" s="3"/>
      <c r="B272" s="6"/>
      <c r="C272" s="6"/>
      <c r="D272" s="6"/>
      <c r="E272" s="3"/>
      <c r="F272" s="3"/>
      <c r="G272" s="3"/>
      <c r="H272" s="3"/>
      <c r="I272" s="3"/>
      <c r="J272" s="3"/>
      <c r="K272" s="3"/>
    </row>
    <row r="273" spans="1:11" ht="12.75" customHeight="1">
      <c r="A273" s="3"/>
      <c r="B273" s="6"/>
      <c r="C273" s="6"/>
      <c r="D273" s="6"/>
      <c r="E273" s="3"/>
      <c r="F273" s="3"/>
      <c r="G273" s="3"/>
      <c r="H273" s="3"/>
      <c r="I273" s="3"/>
      <c r="J273" s="3"/>
      <c r="K273" s="3"/>
    </row>
    <row r="274" spans="1:11" ht="12.75" customHeight="1">
      <c r="A274" s="7"/>
      <c r="B274" s="8"/>
      <c r="C274" s="8"/>
      <c r="D274" s="8"/>
      <c r="E274" s="10"/>
      <c r="F274" s="10"/>
      <c r="G274" s="10"/>
      <c r="H274" s="10"/>
      <c r="I274" s="10"/>
      <c r="J274" s="10"/>
      <c r="K274" s="10"/>
    </row>
    <row r="275" spans="1:11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</row>
    <row r="282" spans="1:11" ht="12.75" customHeight="1">
      <c r="A282" s="3"/>
      <c r="B282" s="6"/>
      <c r="C282" s="6"/>
      <c r="D282" s="6"/>
      <c r="E282" s="3"/>
      <c r="F282" s="3"/>
      <c r="G282" s="3"/>
      <c r="H282" s="3"/>
      <c r="I282" s="3"/>
      <c r="J282" s="3"/>
      <c r="K282" s="3"/>
    </row>
    <row r="283" spans="1:11" ht="12.75" customHeight="1">
      <c r="A283" s="7"/>
      <c r="B283" s="8"/>
      <c r="C283" s="8"/>
      <c r="D283" s="8"/>
      <c r="E283" s="9"/>
      <c r="F283" s="9"/>
      <c r="G283" s="9"/>
      <c r="H283" s="9"/>
      <c r="I283" s="9"/>
      <c r="J283" s="9"/>
      <c r="K283" s="9"/>
    </row>
    <row r="284" spans="1:11" ht="12.75" customHeight="1">
      <c r="A284" s="7"/>
      <c r="B284" s="8"/>
      <c r="C284" s="8"/>
      <c r="D284" s="8"/>
      <c r="E284" s="9"/>
      <c r="F284" s="9"/>
      <c r="G284" s="9"/>
      <c r="H284" s="9"/>
      <c r="I284" s="9"/>
      <c r="J284" s="9"/>
      <c r="K284" s="9"/>
    </row>
    <row r="285" spans="1:11" ht="12.75" customHeight="1">
      <c r="A285" s="7"/>
      <c r="B285" s="8"/>
      <c r="C285" s="8"/>
      <c r="D285" s="8"/>
      <c r="E285" s="7"/>
      <c r="F285" s="7"/>
      <c r="G285" s="7"/>
      <c r="H285" s="7"/>
      <c r="I285" s="7"/>
      <c r="J285" s="7"/>
      <c r="K285" s="7"/>
    </row>
    <row r="286" spans="1:11" ht="12.75" customHeight="1">
      <c r="A286" s="3"/>
      <c r="B286" s="6"/>
      <c r="C286" s="6"/>
      <c r="D286" s="6"/>
      <c r="E286" s="3"/>
      <c r="F286" s="3"/>
      <c r="G286" s="3"/>
      <c r="H286" s="3"/>
      <c r="I286" s="3"/>
      <c r="J286" s="3"/>
      <c r="K286" s="3"/>
    </row>
    <row r="287" spans="1:11" ht="12.75" customHeight="1">
      <c r="A287" s="3"/>
      <c r="B287" s="6"/>
      <c r="C287" s="6"/>
      <c r="D287" s="6"/>
      <c r="E287" s="3"/>
      <c r="F287" s="3"/>
      <c r="G287" s="3"/>
      <c r="H287" s="3"/>
      <c r="I287" s="3"/>
      <c r="J287" s="3"/>
      <c r="K287" s="3"/>
    </row>
    <row r="288" spans="1:11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6"/>
      <c r="C291" s="6"/>
      <c r="D291" s="6"/>
      <c r="E291" s="3"/>
      <c r="F291" s="3"/>
      <c r="G291" s="3"/>
      <c r="H291" s="3"/>
      <c r="I291" s="3"/>
      <c r="J291" s="3"/>
      <c r="K291" s="3"/>
    </row>
    <row r="292" spans="1:11" ht="12.75" customHeight="1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</row>
    <row r="318" spans="1:11" ht="12.75" customHeight="1">
      <c r="A318" s="3"/>
      <c r="B318" s="6"/>
      <c r="C318" s="6"/>
      <c r="D318" s="6"/>
      <c r="E318" s="3"/>
      <c r="F318" s="3"/>
      <c r="G318" s="3"/>
      <c r="H318" s="3"/>
      <c r="I318" s="3"/>
      <c r="J318" s="3"/>
      <c r="K318" s="3"/>
    </row>
    <row r="319" spans="1:11" ht="12.75" customHeight="1">
      <c r="A319" s="7"/>
      <c r="B319" s="8"/>
      <c r="C319" s="8"/>
      <c r="D319" s="8"/>
      <c r="E319" s="7"/>
      <c r="F319" s="7"/>
      <c r="G319" s="7"/>
      <c r="H319" s="7"/>
      <c r="I319" s="7"/>
      <c r="J319" s="7"/>
      <c r="K319" s="7"/>
    </row>
    <row r="320" spans="1:11" ht="12.75" customHeight="1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6"/>
      <c r="C341" s="6"/>
      <c r="D341" s="6"/>
      <c r="E341" s="3"/>
      <c r="F341" s="3"/>
      <c r="G341" s="3"/>
      <c r="H341" s="3"/>
      <c r="I341" s="3"/>
      <c r="J341" s="3"/>
      <c r="K341" s="3"/>
    </row>
    <row r="342" spans="1:11" ht="12.75" customHeight="1">
      <c r="A342" s="3"/>
      <c r="B342" s="8"/>
      <c r="C342" s="8"/>
      <c r="D342" s="8"/>
      <c r="E342" s="10"/>
      <c r="F342" s="10"/>
      <c r="G342" s="10"/>
      <c r="H342" s="10"/>
      <c r="I342" s="10"/>
      <c r="J342" s="10"/>
      <c r="K342" s="10"/>
    </row>
    <row r="343" spans="1:11" ht="12.75" customHeight="1">
      <c r="A343" s="3"/>
      <c r="B343" s="8"/>
      <c r="C343" s="8"/>
      <c r="D343" s="8"/>
      <c r="E343" s="10"/>
      <c r="F343" s="10"/>
      <c r="G343" s="10"/>
      <c r="H343" s="10"/>
      <c r="I343" s="10"/>
      <c r="J343" s="10"/>
      <c r="K343" s="10"/>
    </row>
    <row r="344" spans="1:11" ht="12.75" customHeight="1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</row>
    <row r="354" spans="1:11" ht="12.75" customHeight="1">
      <c r="A354" s="3"/>
      <c r="B354" s="6"/>
      <c r="C354" s="6"/>
      <c r="D354" s="6"/>
      <c r="E354" s="3"/>
      <c r="F354" s="3"/>
      <c r="G354" s="3"/>
      <c r="H354" s="3"/>
      <c r="I354" s="3"/>
      <c r="J354" s="3"/>
      <c r="K354" s="3"/>
    </row>
    <row r="355" spans="1:11" ht="12.75" customHeight="1">
      <c r="A355" s="3"/>
      <c r="B355" s="6"/>
      <c r="C355" s="6"/>
      <c r="D355" s="6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</row>
    <row r="359" spans="1:11" ht="12.75" customHeight="1">
      <c r="A359" s="3"/>
      <c r="B359" s="6"/>
      <c r="C359" s="6"/>
      <c r="D359" s="6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6"/>
      <c r="C366" s="6"/>
      <c r="D366" s="6"/>
      <c r="E366" s="3"/>
      <c r="F366" s="3"/>
      <c r="G366" s="3"/>
      <c r="H366" s="3"/>
      <c r="I366" s="3"/>
      <c r="J366" s="3"/>
      <c r="K366" s="3"/>
    </row>
    <row r="367" spans="1:11" ht="12.75" customHeight="1">
      <c r="A367" s="3"/>
      <c r="B367" s="8"/>
      <c r="C367" s="8"/>
      <c r="D367" s="8"/>
      <c r="E367" s="9"/>
      <c r="F367" s="9"/>
      <c r="G367" s="9"/>
      <c r="H367" s="9"/>
      <c r="I367" s="9"/>
      <c r="J367" s="9"/>
      <c r="K367" s="9"/>
    </row>
    <row r="368" spans="1:11" ht="12.75" customHeight="1">
      <c r="A368" s="3"/>
      <c r="B368" s="8"/>
      <c r="C368" s="8"/>
      <c r="D368" s="8"/>
      <c r="E368" s="7"/>
      <c r="F368" s="7"/>
      <c r="G368" s="7"/>
      <c r="H368" s="7"/>
      <c r="I368" s="7"/>
      <c r="J368" s="7"/>
      <c r="K368" s="7"/>
    </row>
    <row r="369" spans="1:11" ht="12.75" customHeight="1">
      <c r="A369" s="3"/>
      <c r="B369" s="8"/>
      <c r="C369" s="8"/>
      <c r="D369" s="8"/>
      <c r="E369" s="7"/>
      <c r="F369" s="7"/>
      <c r="G369" s="7"/>
      <c r="H369" s="7"/>
      <c r="I369" s="7"/>
      <c r="J369" s="7"/>
      <c r="K369" s="7"/>
    </row>
    <row r="370" spans="1:11" ht="12.75" customHeight="1">
      <c r="A370" s="3"/>
      <c r="B370" s="8"/>
      <c r="C370" s="8"/>
      <c r="D370" s="8"/>
      <c r="E370" s="7"/>
      <c r="F370" s="7"/>
      <c r="G370" s="7"/>
      <c r="H370" s="7"/>
      <c r="I370" s="7"/>
      <c r="J370" s="7"/>
      <c r="K370" s="7"/>
    </row>
    <row r="371" spans="1:11" ht="12.75" customHeight="1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</row>
    <row r="372" spans="1:11" ht="12.75" customHeight="1">
      <c r="A372" s="3"/>
      <c r="B372" s="6"/>
      <c r="C372" s="6"/>
      <c r="D372" s="6"/>
      <c r="E372" s="3"/>
      <c r="F372" s="3"/>
      <c r="G372" s="3"/>
      <c r="H372" s="3"/>
      <c r="I372" s="3"/>
      <c r="J372" s="3"/>
      <c r="K372" s="3"/>
    </row>
    <row r="373" spans="1:11" ht="12.75" customHeight="1">
      <c r="A373" s="3"/>
      <c r="B373" s="6"/>
      <c r="C373" s="6"/>
      <c r="D373" s="6"/>
      <c r="E373" s="3"/>
      <c r="F373" s="3"/>
      <c r="G373" s="3"/>
      <c r="H373" s="3"/>
      <c r="I373" s="3"/>
      <c r="J373" s="3"/>
      <c r="K373" s="3"/>
    </row>
    <row r="374" spans="1:11" ht="12.75" customHeight="1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</row>
    <row r="375" spans="1:11" ht="12.75" customHeight="1">
      <c r="A375" s="3"/>
      <c r="B375" s="6"/>
      <c r="C375" s="6"/>
      <c r="D375" s="6"/>
      <c r="E375" s="3"/>
      <c r="F375" s="3"/>
      <c r="G375" s="3"/>
      <c r="H375" s="3"/>
      <c r="I375" s="3"/>
      <c r="J375" s="3"/>
      <c r="K375" s="3"/>
    </row>
    <row r="376" spans="1:11" ht="12.75" customHeight="1">
      <c r="A376" s="7"/>
      <c r="B376" s="8"/>
      <c r="C376" s="8"/>
      <c r="D376" s="8"/>
      <c r="E376" s="7"/>
      <c r="F376" s="7"/>
      <c r="G376" s="7"/>
      <c r="H376" s="7"/>
      <c r="I376" s="7"/>
      <c r="J376" s="7"/>
      <c r="K376" s="7"/>
    </row>
    <row r="377" spans="1:11" ht="12.75" customHeight="1">
      <c r="A377" s="3"/>
      <c r="B377" s="8"/>
      <c r="C377" s="8"/>
      <c r="D377" s="8"/>
      <c r="E377" s="7"/>
      <c r="F377" s="7"/>
      <c r="G377" s="7"/>
      <c r="H377" s="7"/>
      <c r="I377" s="7"/>
      <c r="J377" s="7"/>
      <c r="K377" s="7"/>
    </row>
    <row r="378" spans="1:11" ht="12.75" customHeight="1">
      <c r="A378" s="3"/>
      <c r="B378" s="8"/>
      <c r="C378" s="8"/>
      <c r="D378" s="8"/>
      <c r="E378" s="10"/>
      <c r="F378" s="10"/>
      <c r="G378" s="10"/>
      <c r="H378" s="10"/>
      <c r="I378" s="10"/>
      <c r="J378" s="10"/>
      <c r="K378" s="10"/>
    </row>
    <row r="379" spans="1:11" ht="12.75" customHeight="1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</row>
    <row r="381" spans="1:11" ht="12.75" customHeight="1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</row>
    <row r="393" spans="1:11" ht="12.75" customHeight="1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</row>
    <row r="394" spans="1:11" ht="12.75" customHeight="1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</row>
    <row r="395" spans="1:11" ht="12.75" customHeight="1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</row>
    <row r="396" spans="1:11" ht="12.75" customHeight="1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</row>
    <row r="397" spans="1:11" ht="12.75" customHeight="1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</row>
    <row r="398" spans="1:11" ht="12.75" customHeight="1">
      <c r="A398" s="3"/>
      <c r="B398" s="6"/>
      <c r="C398" s="6"/>
      <c r="D398" s="6"/>
      <c r="E398" s="3"/>
      <c r="F398" s="3"/>
      <c r="G398" s="3"/>
      <c r="H398" s="3"/>
      <c r="I398" s="3"/>
      <c r="J398" s="3"/>
      <c r="K398" s="3"/>
    </row>
  </sheetData>
  <sheetProtection/>
  <mergeCells count="6">
    <mergeCell ref="A7:K7"/>
    <mergeCell ref="A8:K8"/>
    <mergeCell ref="A13:J14"/>
    <mergeCell ref="A12:K12"/>
    <mergeCell ref="A11:K11"/>
    <mergeCell ref="A9:K9"/>
  </mergeCells>
  <printOptions horizontalCentered="1"/>
  <pageMargins left="0.3937007874015748" right="0.3937007874015748" top="0.7874015748031497" bottom="0.3937007874015748" header="0.3937007874015748" footer="0"/>
  <pageSetup firstPageNumber="17" useFirstPageNumber="1" fitToHeight="5" fitToWidth="1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2019-07-19T10:06:51Z</cp:lastPrinted>
  <dcterms:created xsi:type="dcterms:W3CDTF">1996-10-08T23:32:33Z</dcterms:created>
  <dcterms:modified xsi:type="dcterms:W3CDTF">2019-07-19T10:06:52Z</dcterms:modified>
  <cp:category/>
  <cp:version/>
  <cp:contentType/>
  <cp:contentStatus/>
</cp:coreProperties>
</file>