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80" windowHeight="8070" activeTab="0"/>
  </bookViews>
  <sheets>
    <sheet name="Приложение № 3" sheetId="1" r:id="rId1"/>
  </sheets>
  <definedNames>
    <definedName name="_xlnm.Print_Area" localSheetId="0">'Приложение № 3'!$A$1:$T$21</definedName>
  </definedNames>
  <calcPr fullCalcOnLoad="1"/>
</workbook>
</file>

<file path=xl/sharedStrings.xml><?xml version="1.0" encoding="utf-8"?>
<sst xmlns="http://schemas.openxmlformats.org/spreadsheetml/2006/main" count="49" uniqueCount="49">
  <si>
    <t>Всего</t>
  </si>
  <si>
    <t>1.</t>
  </si>
  <si>
    <t>2.</t>
  </si>
  <si>
    <t>3.</t>
  </si>
  <si>
    <t>4.</t>
  </si>
  <si>
    <t>5.</t>
  </si>
  <si>
    <t>6.</t>
  </si>
  <si>
    <t>7.</t>
  </si>
  <si>
    <t>налог с владельцев транспортных средств</t>
  </si>
  <si>
    <t>иные поступления в Дорожный фонд</t>
  </si>
  <si>
    <t>по автомобильным дорогам общего пользования, находящимся в муниципальной собственности</t>
  </si>
  <si>
    <t>Распределение средств для формирования программ развития дорожной отрасли, руб.</t>
  </si>
  <si>
    <t>г.Тирасполь</t>
  </si>
  <si>
    <t>8.</t>
  </si>
  <si>
    <t>доля количества зарегистрированных транспортных средств по городам (районам)</t>
  </si>
  <si>
    <t>№ п/п</t>
  </si>
  <si>
    <t>Источники финансирования расходов по программам развития дорожной отрасли, руб.</t>
  </si>
  <si>
    <t xml:space="preserve">Распределение субсидий на обустройство мест стоянки, парковки </t>
  </si>
  <si>
    <t>Доли для распределения государственными администрациями субсидий, направленных в местные бюджеты городов и районов</t>
  </si>
  <si>
    <t>на государственные дороги</t>
  </si>
  <si>
    <t>на улично-дорожную сеть</t>
  </si>
  <si>
    <t xml:space="preserve">Распределение средств Дорожного фонда Приднестровской Молдавской Республики на 2020 год </t>
  </si>
  <si>
    <t xml:space="preserve">Доля для распределения иных поступлений в Дорожный фонд Приднестровской Молдавской Республики </t>
  </si>
  <si>
    <t>Всего субсидий на исполнение  программ развития дорожной отрасли, руб.</t>
  </si>
  <si>
    <t>Итого расходы за счет средств Дорожного фонда,               руб.</t>
  </si>
  <si>
    <t>г. Днестровск</t>
  </si>
  <si>
    <t>г. Бендеры</t>
  </si>
  <si>
    <t>Григориопольский район и                                       г. Григориополь</t>
  </si>
  <si>
    <t>Дубоссарский район и                                              г. Дубоссары</t>
  </si>
  <si>
    <t>Каменский район и г. Каменка</t>
  </si>
  <si>
    <t xml:space="preserve">Рыбницкий район и г. Рыбница </t>
  </si>
  <si>
    <t xml:space="preserve">Слободзейский район и                                             г. Слободзея </t>
  </si>
  <si>
    <t>Всего субсидий</t>
  </si>
  <si>
    <t xml:space="preserve">Министерство экономического развития Приднестровской Молдавской Республики </t>
  </si>
  <si>
    <t>на ремонт и реконструкцию тротуаров  населенных пунктов</t>
  </si>
  <si>
    <t xml:space="preserve">на благоустройство территории образовательных учреждений </t>
  </si>
  <si>
    <t>ИТОГО расходование средств Дорожного фонда ПМР с учетом перечислений на поэтапное погашение задолженности предприятий дорожной отрасли перед ГУП "Дубоссарская ГЭС" и перечислений на приобретение оборудования для диагностики мостовых сооружений и лаборатории "Трасса"</t>
  </si>
  <si>
    <t>по автомобильным дорогам общего пользования, находящимся в государственной собственности (Приложение № 6.1)</t>
  </si>
  <si>
    <t>на приобретение и модернизацию дорожной спецтехники и оборудование (Приложение № 6.2)</t>
  </si>
  <si>
    <t>на ремонт и реконструкцию тротуаров  населенных пунктов (Приложение № 6.3)</t>
  </si>
  <si>
    <t xml:space="preserve">на благоустройство территории образовательных  и соц.-культ учреждений  (Приложение № 6.4) </t>
  </si>
  <si>
    <t>для перечисления 4,0% поступлений Дорожного фонда ПМР (за исключением налога с владельцев транспортных средств, отчислений от акцизного сбора, взимаемого с импортируемых транспортных средств (ТН ВЭД 8703), отчислений от таможенной пошлины за ввоз транспортных средств (коды ТН ВЭД СНГ 8702, 8704)) на поэтапное погашение задолженности предприятий дорожной отрасли перед  ГУП "Дубоссарская ГЭС"</t>
  </si>
  <si>
    <t>к Закону Приднестровской Молдавской Республики</t>
  </si>
  <si>
    <t>Приложение № 6</t>
  </si>
  <si>
    <t>"О республиканском бюджете на 2020 год"</t>
  </si>
  <si>
    <t>Наименование государственной администрации</t>
  </si>
  <si>
    <t>на приобретение и модернизацию дорожной спецтехники и оборудования</t>
  </si>
  <si>
    <t>для перечисления 1,80915% поступлений Дорожного фонда ПМР (за исключением налога с владельцев транспортных средств, отчислений от акцизного сбора, взимаемого с импортируемых транспортных средств (ТН ВЭД 8703), отчислений от таможенной пошлины за ввоз транспортных средств (коды ТН ВЭД СНГ 8702, 8704) на приобретение оборудования для обследования и диагностики мостовых сооружений и лаборатории "Трасса"</t>
  </si>
  <si>
    <t>субсидии на цели финансирования обустройства мест стоянки, парковки, руб.</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</si>
</sst>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_-* #,##0_р_._-;\-* #,##0_р_._-;_-* &quot;-&quot;??_р_._-;_-@_-"/>
    <numFmt numFmtId="190" formatCode="#,##0.0"/>
    <numFmt numFmtId="191" formatCode="0.0"/>
    <numFmt numFmtId="192" formatCode="_(* #,##0.0_);_(* \(#,##0.0\);_(* &quot;-&quot;??_);_(@_)"/>
    <numFmt numFmtId="193" formatCode="_(* #,##0_);_(* \(#,##0\);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0.0%"/>
    <numFmt numFmtId="200" formatCode="0.000"/>
    <numFmt numFmtId="201" formatCode="_-* #,##0.0_р_._-;\-* #,##0.0_р_._-;_-* &quot;-&quot;??_р_._-;_-@_-"/>
    <numFmt numFmtId="202" formatCode="#,##0.000"/>
    <numFmt numFmtId="203" formatCode="#,##0.0000"/>
    <numFmt numFmtId="204" formatCode="0.00000"/>
    <numFmt numFmtId="205" formatCode="0.000000"/>
    <numFmt numFmtId="206" formatCode="0.0000000"/>
    <numFmt numFmtId="207" formatCode="0.0000%"/>
    <numFmt numFmtId="208" formatCode="0.00000%"/>
    <numFmt numFmtId="209" formatCode="0.000000%"/>
  </numFmts>
  <fonts count="23">
    <font>
      <sz val="10"/>
      <name val="Arial"/>
      <family val="0"/>
    </font>
    <font>
      <sz val="12"/>
      <name val="Times New Roman"/>
      <family val="1"/>
    </font>
    <font>
      <sz val="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b/>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45">
    <xf numFmtId="0" fontId="0" fillId="0" borderId="0" xfId="0" applyAlignment="1">
      <alignment/>
    </xf>
    <xf numFmtId="0" fontId="2" fillId="0" borderId="0" xfId="0" applyFont="1" applyFill="1" applyAlignment="1">
      <alignment/>
    </xf>
    <xf numFmtId="0" fontId="2" fillId="24" borderId="0" xfId="0" applyFont="1" applyFill="1" applyAlignment="1">
      <alignment/>
    </xf>
    <xf numFmtId="0" fontId="1" fillId="0" borderId="0" xfId="0" applyFont="1" applyAlignment="1">
      <alignment horizontal="right"/>
    </xf>
    <xf numFmtId="0" fontId="1" fillId="0" borderId="10" xfId="0" applyFont="1" applyFill="1" applyBorder="1" applyAlignment="1">
      <alignment horizontal="center" vertical="center" textRotation="90" wrapText="1"/>
    </xf>
    <xf numFmtId="0" fontId="1" fillId="0" borderId="11"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11" xfId="0" applyFont="1" applyFill="1" applyBorder="1" applyAlignment="1">
      <alignment horizontal="center" vertical="center"/>
    </xf>
    <xf numFmtId="0" fontId="1" fillId="0" borderId="10" xfId="0" applyFont="1" applyFill="1" applyBorder="1" applyAlignment="1">
      <alignment horizontal="left" vertical="center" wrapText="1"/>
    </xf>
    <xf numFmtId="10" fontId="1" fillId="0" borderId="10" xfId="0" applyNumberFormat="1" applyFont="1" applyFill="1" applyBorder="1" applyAlignment="1">
      <alignment horizontal="right" vertical="center"/>
    </xf>
    <xf numFmtId="207" fontId="1" fillId="0" borderId="10" xfId="55" applyNumberFormat="1" applyFont="1" applyFill="1" applyBorder="1" applyAlignment="1">
      <alignment horizontal="right" vertical="center"/>
    </xf>
    <xf numFmtId="3" fontId="1" fillId="0" borderId="10"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0" fontId="1" fillId="0" borderId="10" xfId="0" applyFont="1" applyFill="1" applyBorder="1" applyAlignment="1">
      <alignment vertical="center" wrapText="1"/>
    </xf>
    <xf numFmtId="0" fontId="1" fillId="0" borderId="13" xfId="0" applyFont="1" applyFill="1" applyBorder="1" applyAlignment="1">
      <alignment/>
    </xf>
    <xf numFmtId="0" fontId="21" fillId="0" borderId="14" xfId="0" applyFont="1" applyFill="1" applyBorder="1" applyAlignment="1">
      <alignment/>
    </xf>
    <xf numFmtId="0" fontId="1" fillId="0" borderId="14" xfId="0" applyFont="1" applyFill="1" applyBorder="1" applyAlignment="1">
      <alignment horizontal="right" vertical="center"/>
    </xf>
    <xf numFmtId="10" fontId="21" fillId="0" borderId="14" xfId="0" applyNumberFormat="1" applyFont="1" applyFill="1" applyBorder="1" applyAlignment="1">
      <alignment horizontal="right" vertical="center"/>
    </xf>
    <xf numFmtId="3" fontId="21" fillId="0" borderId="14"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3" fontId="1" fillId="0" borderId="16" xfId="0" applyNumberFormat="1" applyFont="1" applyFill="1" applyBorder="1" applyAlignment="1">
      <alignment vertical="center"/>
    </xf>
    <xf numFmtId="3" fontId="1" fillId="0" borderId="12" xfId="0" applyNumberFormat="1" applyFont="1" applyFill="1" applyBorder="1" applyAlignment="1">
      <alignment vertical="center"/>
    </xf>
    <xf numFmtId="0" fontId="1" fillId="0" borderId="17" xfId="0" applyFont="1" applyFill="1" applyBorder="1" applyAlignment="1">
      <alignment/>
    </xf>
    <xf numFmtId="3" fontId="21" fillId="0" borderId="18" xfId="0" applyNumberFormat="1" applyFont="1" applyFill="1" applyBorder="1" applyAlignment="1">
      <alignment vertical="center" wrapText="1"/>
    </xf>
    <xf numFmtId="0" fontId="22" fillId="24" borderId="0" xfId="0" applyFont="1" applyFill="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16"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21" fillId="0" borderId="2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1" fillId="0" borderId="25" xfId="0" applyFont="1" applyFill="1" applyBorder="1" applyAlignment="1">
      <alignment horizontal="left" vertical="center" wrapText="1"/>
    </xf>
    <xf numFmtId="0" fontId="1" fillId="0" borderId="10" xfId="0" applyFont="1" applyFill="1" applyBorder="1" applyAlignment="1">
      <alignment/>
    </xf>
    <xf numFmtId="0" fontId="1" fillId="0" borderId="2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Процентный 2"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tabSelected="1" view="pageBreakPreview" zoomScale="60" zoomScaleNormal="90" zoomScalePageLayoutView="0" workbookViewId="0" topLeftCell="A1">
      <selection activeCell="L8" sqref="L8"/>
    </sheetView>
  </sheetViews>
  <sheetFormatPr defaultColWidth="9.140625" defaultRowHeight="12.75"/>
  <cols>
    <col min="1" max="1" width="4.57421875" style="1" customWidth="1"/>
    <col min="2" max="2" width="29.00390625" style="1" customWidth="1"/>
    <col min="3" max="4" width="9.00390625" style="1" bestFit="1" customWidth="1"/>
    <col min="5" max="5" width="10.57421875" style="1" bestFit="1" customWidth="1"/>
    <col min="6" max="7" width="9.00390625" style="1" bestFit="1" customWidth="1"/>
    <col min="8" max="8" width="10.00390625" style="1" customWidth="1"/>
    <col min="9" max="9" width="13.7109375" style="1" customWidth="1"/>
    <col min="10" max="10" width="16.57421875" style="1" customWidth="1"/>
    <col min="11" max="11" width="13.7109375" style="1" customWidth="1"/>
    <col min="12" max="12" width="13.7109375" style="1" bestFit="1" customWidth="1"/>
    <col min="13" max="13" width="12.57421875" style="1" bestFit="1" customWidth="1"/>
    <col min="14" max="14" width="14.7109375" style="1" customWidth="1"/>
    <col min="15" max="15" width="12.140625" style="1" customWidth="1"/>
    <col min="16" max="16" width="14.00390625" style="1" bestFit="1" customWidth="1"/>
    <col min="17" max="17" width="13.28125" style="1" customWidth="1"/>
    <col min="18" max="18" width="12.57421875" style="1" customWidth="1"/>
    <col min="19" max="19" width="12.7109375" style="1" customWidth="1"/>
    <col min="20" max="20" width="14.421875" style="1" customWidth="1"/>
    <col min="21" max="16384" width="9.140625" style="1" customWidth="1"/>
  </cols>
  <sheetData>
    <row r="1" spans="1:21" ht="15.75">
      <c r="A1" s="2"/>
      <c r="B1" s="2"/>
      <c r="C1" s="2"/>
      <c r="D1" s="2"/>
      <c r="E1" s="2"/>
      <c r="F1" s="2"/>
      <c r="G1" s="2"/>
      <c r="H1" s="2"/>
      <c r="I1" s="2"/>
      <c r="J1" s="2"/>
      <c r="K1" s="2"/>
      <c r="L1" s="2"/>
      <c r="O1" s="2"/>
      <c r="P1" s="2"/>
      <c r="Q1" s="2"/>
      <c r="R1" s="2"/>
      <c r="S1" s="2"/>
      <c r="T1" s="3" t="s">
        <v>43</v>
      </c>
      <c r="U1" s="2"/>
    </row>
    <row r="2" spans="1:21" ht="15.75">
      <c r="A2" s="2"/>
      <c r="B2" s="2"/>
      <c r="C2" s="2"/>
      <c r="D2" s="2"/>
      <c r="E2" s="2"/>
      <c r="F2" s="2"/>
      <c r="G2" s="2"/>
      <c r="H2" s="2"/>
      <c r="I2" s="2"/>
      <c r="J2" s="2"/>
      <c r="K2" s="2"/>
      <c r="L2" s="2"/>
      <c r="O2" s="2"/>
      <c r="P2" s="2"/>
      <c r="Q2" s="2"/>
      <c r="R2" s="2"/>
      <c r="S2" s="2"/>
      <c r="T2" s="3" t="s">
        <v>42</v>
      </c>
      <c r="U2" s="2"/>
    </row>
    <row r="3" spans="1:21" ht="15.75">
      <c r="A3" s="2"/>
      <c r="B3" s="2"/>
      <c r="C3" s="2"/>
      <c r="D3" s="2"/>
      <c r="E3" s="2"/>
      <c r="F3" s="2"/>
      <c r="G3" s="2"/>
      <c r="H3" s="2"/>
      <c r="I3" s="2"/>
      <c r="J3" s="2"/>
      <c r="K3" s="2"/>
      <c r="L3" s="2"/>
      <c r="O3" s="2"/>
      <c r="P3" s="2"/>
      <c r="Q3" s="2"/>
      <c r="R3" s="2"/>
      <c r="S3" s="2"/>
      <c r="T3" s="3" t="s">
        <v>44</v>
      </c>
      <c r="U3" s="2"/>
    </row>
    <row r="4" spans="1:21" ht="15.75">
      <c r="A4" s="2"/>
      <c r="B4" s="2"/>
      <c r="C4" s="2"/>
      <c r="D4" s="2"/>
      <c r="E4" s="2"/>
      <c r="F4" s="2"/>
      <c r="G4" s="2"/>
      <c r="H4" s="2"/>
      <c r="I4" s="2"/>
      <c r="J4" s="2"/>
      <c r="K4" s="2"/>
      <c r="L4" s="2"/>
      <c r="M4" s="3"/>
      <c r="N4" s="2"/>
      <c r="O4" s="2"/>
      <c r="P4" s="2"/>
      <c r="Q4" s="2"/>
      <c r="R4" s="2"/>
      <c r="S4" s="2"/>
      <c r="U4" s="2"/>
    </row>
    <row r="5" spans="1:21" ht="16.5">
      <c r="A5" s="25" t="s">
        <v>21</v>
      </c>
      <c r="B5" s="25"/>
      <c r="C5" s="25"/>
      <c r="D5" s="25"/>
      <c r="E5" s="25"/>
      <c r="F5" s="25"/>
      <c r="G5" s="25"/>
      <c r="H5" s="25"/>
      <c r="I5" s="25"/>
      <c r="J5" s="25"/>
      <c r="K5" s="25"/>
      <c r="L5" s="25"/>
      <c r="M5" s="25"/>
      <c r="N5" s="25"/>
      <c r="O5" s="25"/>
      <c r="P5" s="25"/>
      <c r="Q5" s="25"/>
      <c r="R5" s="25"/>
      <c r="S5" s="25"/>
      <c r="T5" s="25"/>
      <c r="U5" s="2"/>
    </row>
    <row r="6" ht="13.5" thickBot="1"/>
    <row r="7" spans="1:20" ht="74.25" customHeight="1">
      <c r="A7" s="42" t="s">
        <v>15</v>
      </c>
      <c r="B7" s="39" t="s">
        <v>45</v>
      </c>
      <c r="C7" s="39" t="s">
        <v>18</v>
      </c>
      <c r="D7" s="39"/>
      <c r="E7" s="39"/>
      <c r="F7" s="39"/>
      <c r="G7" s="39"/>
      <c r="H7" s="39"/>
      <c r="I7" s="40" t="s">
        <v>22</v>
      </c>
      <c r="J7" s="32" t="s">
        <v>11</v>
      </c>
      <c r="K7" s="33"/>
      <c r="L7" s="33"/>
      <c r="M7" s="33"/>
      <c r="N7" s="34"/>
      <c r="O7" s="39" t="s">
        <v>16</v>
      </c>
      <c r="P7" s="39"/>
      <c r="Q7" s="40" t="s">
        <v>23</v>
      </c>
      <c r="R7" s="39" t="s">
        <v>17</v>
      </c>
      <c r="S7" s="39"/>
      <c r="T7" s="28" t="s">
        <v>24</v>
      </c>
    </row>
    <row r="8" spans="1:20" ht="200.25" customHeight="1">
      <c r="A8" s="43"/>
      <c r="B8" s="44"/>
      <c r="C8" s="4" t="s">
        <v>19</v>
      </c>
      <c r="D8" s="4" t="s">
        <v>20</v>
      </c>
      <c r="E8" s="4" t="s">
        <v>46</v>
      </c>
      <c r="F8" s="4" t="s">
        <v>34</v>
      </c>
      <c r="G8" s="4" t="s">
        <v>35</v>
      </c>
      <c r="H8" s="4" t="s">
        <v>0</v>
      </c>
      <c r="I8" s="41"/>
      <c r="J8" s="4" t="s">
        <v>37</v>
      </c>
      <c r="K8" s="4" t="s">
        <v>10</v>
      </c>
      <c r="L8" s="4" t="s">
        <v>38</v>
      </c>
      <c r="M8" s="4" t="s">
        <v>39</v>
      </c>
      <c r="N8" s="4" t="s">
        <v>40</v>
      </c>
      <c r="O8" s="4" t="s">
        <v>8</v>
      </c>
      <c r="P8" s="4" t="s">
        <v>9</v>
      </c>
      <c r="Q8" s="41"/>
      <c r="R8" s="4" t="s">
        <v>14</v>
      </c>
      <c r="S8" s="4" t="s">
        <v>48</v>
      </c>
      <c r="T8" s="29"/>
    </row>
    <row r="9" spans="1:20" ht="15.75">
      <c r="A9" s="5"/>
      <c r="B9" s="6"/>
      <c r="C9" s="6"/>
      <c r="D9" s="6"/>
      <c r="E9" s="6"/>
      <c r="F9" s="6"/>
      <c r="G9" s="6"/>
      <c r="H9" s="6"/>
      <c r="I9" s="6"/>
      <c r="J9" s="6"/>
      <c r="K9" s="6"/>
      <c r="L9" s="6"/>
      <c r="M9" s="6"/>
      <c r="N9" s="6"/>
      <c r="O9" s="6"/>
      <c r="P9" s="6"/>
      <c r="Q9" s="6"/>
      <c r="R9" s="6"/>
      <c r="S9" s="6"/>
      <c r="T9" s="7"/>
    </row>
    <row r="10" spans="1:20" ht="15.75">
      <c r="A10" s="8" t="s">
        <v>1</v>
      </c>
      <c r="B10" s="9" t="s">
        <v>12</v>
      </c>
      <c r="C10" s="10">
        <v>0</v>
      </c>
      <c r="D10" s="10">
        <v>0.5390775444354536</v>
      </c>
      <c r="E10" s="10">
        <v>0.08590324817062116</v>
      </c>
      <c r="F10" s="10">
        <v>0.19039842638321808</v>
      </c>
      <c r="G10" s="10">
        <v>0.18462078101070709</v>
      </c>
      <c r="H10" s="10">
        <f>C10+D10+E10+F10+G10</f>
        <v>0.9999999999999999</v>
      </c>
      <c r="I10" s="11">
        <v>0.17087103291531575</v>
      </c>
      <c r="J10" s="12"/>
      <c r="K10" s="12">
        <v>17593966</v>
      </c>
      <c r="L10" s="12">
        <v>2803639</v>
      </c>
      <c r="M10" s="12">
        <v>6214066</v>
      </c>
      <c r="N10" s="12">
        <v>6025500</v>
      </c>
      <c r="O10" s="12">
        <v>4760843</v>
      </c>
      <c r="P10" s="12">
        <f>33937171-4760843-1300000</f>
        <v>27876328</v>
      </c>
      <c r="Q10" s="12">
        <f>O10+P10</f>
        <v>32637171</v>
      </c>
      <c r="R10" s="10">
        <v>0.2722</v>
      </c>
      <c r="S10" s="12">
        <v>2775063.2124</v>
      </c>
      <c r="T10" s="13">
        <f>Q10+S10</f>
        <v>35412234.2124</v>
      </c>
    </row>
    <row r="11" spans="1:20" ht="15.75">
      <c r="A11" s="8" t="s">
        <v>2</v>
      </c>
      <c r="B11" s="9" t="s">
        <v>25</v>
      </c>
      <c r="C11" s="10">
        <v>0</v>
      </c>
      <c r="D11" s="10">
        <v>0.5391452464101534</v>
      </c>
      <c r="E11" s="10">
        <v>0</v>
      </c>
      <c r="F11" s="10">
        <v>0.240783779640277</v>
      </c>
      <c r="G11" s="10">
        <v>0.22007097394956956</v>
      </c>
      <c r="H11" s="10">
        <f aca="true" t="shared" si="0" ref="H11:H17">C11+D11+E11+F11+G11</f>
        <v>0.9999999999999999</v>
      </c>
      <c r="I11" s="11">
        <v>0.00463024034883172</v>
      </c>
      <c r="J11" s="12"/>
      <c r="K11" s="12">
        <v>573223</v>
      </c>
      <c r="L11" s="12">
        <v>0</v>
      </c>
      <c r="M11" s="12">
        <v>256003</v>
      </c>
      <c r="N11" s="12">
        <v>233981</v>
      </c>
      <c r="O11" s="12">
        <v>307818</v>
      </c>
      <c r="P11" s="12">
        <f>1055960-307818+7247</f>
        <v>755389</v>
      </c>
      <c r="Q11" s="12">
        <f aca="true" t="shared" si="1" ref="Q11:Q17">O11+P11</f>
        <v>1063207</v>
      </c>
      <c r="R11" s="10">
        <v>0.0135</v>
      </c>
      <c r="S11" s="12">
        <v>137631.717</v>
      </c>
      <c r="T11" s="13">
        <f aca="true" t="shared" si="2" ref="T11:T17">Q11+S11</f>
        <v>1200838.717</v>
      </c>
    </row>
    <row r="12" spans="1:20" ht="24.75" customHeight="1">
      <c r="A12" s="8" t="s">
        <v>3</v>
      </c>
      <c r="B12" s="9" t="s">
        <v>26</v>
      </c>
      <c r="C12" s="10">
        <v>0</v>
      </c>
      <c r="D12" s="10">
        <v>0.5412388924545565</v>
      </c>
      <c r="E12" s="10">
        <v>0.04436676224377168</v>
      </c>
      <c r="F12" s="10">
        <v>0.24859749847068965</v>
      </c>
      <c r="G12" s="10">
        <v>0.16579684683098214</v>
      </c>
      <c r="H12" s="10">
        <f t="shared" si="0"/>
        <v>1</v>
      </c>
      <c r="I12" s="11">
        <v>0.1414493131811273</v>
      </c>
      <c r="J12" s="12"/>
      <c r="K12" s="12">
        <v>13415860</v>
      </c>
      <c r="L12" s="12">
        <v>1099733</v>
      </c>
      <c r="M12" s="12">
        <v>6162065</v>
      </c>
      <c r="N12" s="12">
        <v>4109659</v>
      </c>
      <c r="O12" s="12">
        <v>1710922</v>
      </c>
      <c r="P12" s="12">
        <f>24617705-1710922+169612</f>
        <v>23076395</v>
      </c>
      <c r="Q12" s="12">
        <f t="shared" si="1"/>
        <v>24787317</v>
      </c>
      <c r="R12" s="10">
        <v>0.1818</v>
      </c>
      <c r="S12" s="12">
        <v>1853440.4556</v>
      </c>
      <c r="T12" s="13">
        <f t="shared" si="2"/>
        <v>26640757.4556</v>
      </c>
    </row>
    <row r="13" spans="1:20" ht="42.75" customHeight="1">
      <c r="A13" s="8" t="s">
        <v>4</v>
      </c>
      <c r="B13" s="9" t="s">
        <v>27</v>
      </c>
      <c r="C13" s="10">
        <v>0.36530128145734175</v>
      </c>
      <c r="D13" s="10">
        <v>0.38592471423689106</v>
      </c>
      <c r="E13" s="10">
        <v>0.1317803057688613</v>
      </c>
      <c r="F13" s="10">
        <v>0.048688831248742785</v>
      </c>
      <c r="G13" s="10">
        <v>0.06830486728816311</v>
      </c>
      <c r="H13" s="10">
        <f t="shared" si="0"/>
        <v>1.0000000000000002</v>
      </c>
      <c r="I13" s="11">
        <v>0.11454584584864436</v>
      </c>
      <c r="J13" s="12">
        <v>6962649</v>
      </c>
      <c r="K13" s="12">
        <v>7355732</v>
      </c>
      <c r="L13" s="12">
        <v>2511735</v>
      </c>
      <c r="M13" s="12">
        <v>928010</v>
      </c>
      <c r="N13" s="12">
        <v>1301892</v>
      </c>
      <c r="O13" s="12">
        <v>372722</v>
      </c>
      <c r="P13" s="12">
        <f>18878996-372722+181022</f>
        <v>18687296</v>
      </c>
      <c r="Q13" s="12">
        <f t="shared" si="1"/>
        <v>19060018</v>
      </c>
      <c r="R13" s="10">
        <v>0.0708</v>
      </c>
      <c r="S13" s="12">
        <v>721801.8936000001</v>
      </c>
      <c r="T13" s="13">
        <f t="shared" si="2"/>
        <v>19781819.893600002</v>
      </c>
    </row>
    <row r="14" spans="1:20" ht="42.75" customHeight="1">
      <c r="A14" s="8" t="s">
        <v>5</v>
      </c>
      <c r="B14" s="14" t="s">
        <v>28</v>
      </c>
      <c r="C14" s="10">
        <v>0.3770439188988482</v>
      </c>
      <c r="D14" s="10">
        <v>0.3386078561176881</v>
      </c>
      <c r="E14" s="10">
        <v>0.05695813739317413</v>
      </c>
      <c r="F14" s="10">
        <v>0.09112564393939047</v>
      </c>
      <c r="G14" s="10">
        <v>0.13626444365089904</v>
      </c>
      <c r="H14" s="10">
        <f t="shared" si="0"/>
        <v>1</v>
      </c>
      <c r="I14" s="11">
        <v>0.12975941652678946</v>
      </c>
      <c r="J14" s="12">
        <v>8250515</v>
      </c>
      <c r="K14" s="12">
        <v>7409453</v>
      </c>
      <c r="L14" s="12">
        <v>1246364</v>
      </c>
      <c r="M14" s="12">
        <v>1994021</v>
      </c>
      <c r="N14" s="12">
        <v>2981753</v>
      </c>
      <c r="O14" s="12">
        <v>712830</v>
      </c>
      <c r="P14" s="12">
        <f>21684122-712830+197984</f>
        <v>21169276</v>
      </c>
      <c r="Q14" s="12">
        <f t="shared" si="1"/>
        <v>21882106</v>
      </c>
      <c r="R14" s="10">
        <v>0.0755</v>
      </c>
      <c r="S14" s="12">
        <v>769718.1209999999</v>
      </c>
      <c r="T14" s="13">
        <f t="shared" si="2"/>
        <v>22651824.121</v>
      </c>
    </row>
    <row r="15" spans="1:20" ht="40.5" customHeight="1">
      <c r="A15" s="8" t="s">
        <v>6</v>
      </c>
      <c r="B15" s="14" t="s">
        <v>29</v>
      </c>
      <c r="C15" s="10">
        <v>0.45595467238012394</v>
      </c>
      <c r="D15" s="10">
        <v>0.29897908997221095</v>
      </c>
      <c r="E15" s="10">
        <v>0.07772852029730806</v>
      </c>
      <c r="F15" s="10">
        <v>0.046118849460681254</v>
      </c>
      <c r="G15" s="10">
        <v>0.12121886788967583</v>
      </c>
      <c r="H15" s="10">
        <f t="shared" si="0"/>
        <v>1</v>
      </c>
      <c r="I15" s="11">
        <v>0.09842542381490861</v>
      </c>
      <c r="J15" s="12">
        <v>7454511</v>
      </c>
      <c r="K15" s="12">
        <v>4888080</v>
      </c>
      <c r="L15" s="12">
        <v>1270802</v>
      </c>
      <c r="M15" s="12">
        <v>754008</v>
      </c>
      <c r="N15" s="12">
        <v>1981836</v>
      </c>
      <c r="O15" s="12">
        <v>291867</v>
      </c>
      <c r="P15" s="12">
        <f>16193194-291867+156043</f>
        <v>16057370</v>
      </c>
      <c r="Q15" s="12">
        <f t="shared" si="1"/>
        <v>16349237</v>
      </c>
      <c r="R15" s="10">
        <v>0.0431</v>
      </c>
      <c r="S15" s="12">
        <v>439402.0002</v>
      </c>
      <c r="T15" s="13">
        <f t="shared" si="2"/>
        <v>16788639.0002</v>
      </c>
    </row>
    <row r="16" spans="1:20" ht="42.75" customHeight="1">
      <c r="A16" s="8" t="s">
        <v>7</v>
      </c>
      <c r="B16" s="14" t="s">
        <v>30</v>
      </c>
      <c r="C16" s="10">
        <v>0.40845775384473626</v>
      </c>
      <c r="D16" s="10">
        <v>0.37757278599007293</v>
      </c>
      <c r="E16" s="10">
        <v>0.09170120241237954</v>
      </c>
      <c r="F16" s="10">
        <v>0.04650831547198254</v>
      </c>
      <c r="G16" s="10">
        <v>0.07575994228082869</v>
      </c>
      <c r="H16" s="10">
        <f t="shared" si="0"/>
        <v>1</v>
      </c>
      <c r="I16" s="11">
        <v>0.15837112049212584</v>
      </c>
      <c r="J16" s="12">
        <v>11224116</v>
      </c>
      <c r="K16" s="12">
        <v>10375420</v>
      </c>
      <c r="L16" s="12">
        <v>2519881</v>
      </c>
      <c r="M16" s="12">
        <v>1278014</v>
      </c>
      <c r="N16" s="12">
        <v>2081827</v>
      </c>
      <c r="O16" s="12">
        <v>1642197</v>
      </c>
      <c r="P16" s="12">
        <f>27206182-1642197+273076</f>
        <v>25837061</v>
      </c>
      <c r="Q16" s="12">
        <f t="shared" si="1"/>
        <v>27479258</v>
      </c>
      <c r="R16" s="10">
        <v>0.1759</v>
      </c>
      <c r="S16" s="12">
        <v>1793290.2978</v>
      </c>
      <c r="T16" s="13">
        <f t="shared" si="2"/>
        <v>29272548.2978</v>
      </c>
    </row>
    <row r="17" spans="1:20" ht="42.75" customHeight="1">
      <c r="A17" s="8" t="s">
        <v>13</v>
      </c>
      <c r="B17" s="14" t="s">
        <v>31</v>
      </c>
      <c r="C17" s="10">
        <v>0.48215118918438127</v>
      </c>
      <c r="D17" s="10">
        <v>0.32848113624404646</v>
      </c>
      <c r="E17" s="10">
        <v>0.06912675287632856</v>
      </c>
      <c r="F17" s="10">
        <v>0.07853652439346154</v>
      </c>
      <c r="G17" s="10">
        <v>0.04170439730178216</v>
      </c>
      <c r="H17" s="10">
        <f t="shared" si="0"/>
        <v>1</v>
      </c>
      <c r="I17" s="11">
        <v>0.18194760687225695</v>
      </c>
      <c r="J17" s="12">
        <v>14820181</v>
      </c>
      <c r="K17" s="12">
        <v>10096729</v>
      </c>
      <c r="L17" s="12">
        <v>2124792</v>
      </c>
      <c r="M17" s="12">
        <v>2414026</v>
      </c>
      <c r="N17" s="12">
        <v>1281894</v>
      </c>
      <c r="O17" s="12">
        <v>1054234</v>
      </c>
      <c r="P17" s="12">
        <f>30422606-1054234+315016</f>
        <v>29683388</v>
      </c>
      <c r="Q17" s="12">
        <f t="shared" si="1"/>
        <v>30737622</v>
      </c>
      <c r="R17" s="10">
        <v>0.1672</v>
      </c>
      <c r="S17" s="12">
        <v>1704594.3024</v>
      </c>
      <c r="T17" s="13">
        <f t="shared" si="2"/>
        <v>32442216.3024</v>
      </c>
    </row>
    <row r="18" spans="1:20" ht="25.5" customHeight="1" thickBot="1">
      <c r="A18" s="15"/>
      <c r="B18" s="16" t="s">
        <v>32</v>
      </c>
      <c r="C18" s="17"/>
      <c r="D18" s="17"/>
      <c r="E18" s="17"/>
      <c r="F18" s="17"/>
      <c r="G18" s="17"/>
      <c r="H18" s="17"/>
      <c r="I18" s="18">
        <f aca="true" t="shared" si="3" ref="I18:P18">SUM(I10:I17)</f>
        <v>1</v>
      </c>
      <c r="J18" s="19">
        <f t="shared" si="3"/>
        <v>48711972</v>
      </c>
      <c r="K18" s="19">
        <f t="shared" si="3"/>
        <v>71708463</v>
      </c>
      <c r="L18" s="19">
        <f t="shared" si="3"/>
        <v>13576946</v>
      </c>
      <c r="M18" s="19">
        <f t="shared" si="3"/>
        <v>20000213</v>
      </c>
      <c r="N18" s="19">
        <f t="shared" si="3"/>
        <v>19998342</v>
      </c>
      <c r="O18" s="19">
        <f t="shared" si="3"/>
        <v>10853433</v>
      </c>
      <c r="P18" s="19">
        <f t="shared" si="3"/>
        <v>163142503</v>
      </c>
      <c r="Q18" s="19">
        <f>O18+P18</f>
        <v>173995936</v>
      </c>
      <c r="R18" s="18">
        <f>SUM(R10:R17)</f>
        <v>1</v>
      </c>
      <c r="S18" s="19">
        <f>SUM(S10:S17)</f>
        <v>10194942</v>
      </c>
      <c r="T18" s="20">
        <f>SUM(T10:T17)</f>
        <v>184190878</v>
      </c>
    </row>
    <row r="19" spans="1:20" ht="44.25" customHeight="1">
      <c r="A19" s="26"/>
      <c r="B19" s="35" t="s">
        <v>33</v>
      </c>
      <c r="C19" s="37" t="s">
        <v>41</v>
      </c>
      <c r="D19" s="37"/>
      <c r="E19" s="37"/>
      <c r="F19" s="37"/>
      <c r="G19" s="37"/>
      <c r="H19" s="37"/>
      <c r="I19" s="37"/>
      <c r="J19" s="37"/>
      <c r="K19" s="37"/>
      <c r="L19" s="37"/>
      <c r="M19" s="37"/>
      <c r="N19" s="37"/>
      <c r="O19" s="37"/>
      <c r="P19" s="37"/>
      <c r="Q19" s="37"/>
      <c r="R19" s="37"/>
      <c r="S19" s="37"/>
      <c r="T19" s="21">
        <v>6495219</v>
      </c>
    </row>
    <row r="20" spans="1:20" ht="52.5" customHeight="1">
      <c r="A20" s="27"/>
      <c r="B20" s="36"/>
      <c r="C20" s="38" t="s">
        <v>47</v>
      </c>
      <c r="D20" s="38"/>
      <c r="E20" s="38"/>
      <c r="F20" s="38"/>
      <c r="G20" s="38"/>
      <c r="H20" s="38"/>
      <c r="I20" s="38"/>
      <c r="J20" s="38"/>
      <c r="K20" s="38"/>
      <c r="L20" s="38"/>
      <c r="M20" s="38"/>
      <c r="N20" s="38"/>
      <c r="O20" s="38"/>
      <c r="P20" s="38"/>
      <c r="Q20" s="38"/>
      <c r="R20" s="38"/>
      <c r="S20" s="38"/>
      <c r="T20" s="22">
        <v>2937707</v>
      </c>
    </row>
    <row r="21" spans="1:20" ht="56.25" customHeight="1" thickBot="1">
      <c r="A21" s="23"/>
      <c r="B21" s="30" t="s">
        <v>36</v>
      </c>
      <c r="C21" s="31"/>
      <c r="D21" s="31"/>
      <c r="E21" s="31"/>
      <c r="F21" s="31"/>
      <c r="G21" s="31"/>
      <c r="H21" s="31"/>
      <c r="I21" s="31"/>
      <c r="J21" s="31"/>
      <c r="K21" s="31"/>
      <c r="L21" s="31"/>
      <c r="M21" s="31"/>
      <c r="N21" s="31"/>
      <c r="O21" s="31"/>
      <c r="P21" s="31"/>
      <c r="Q21" s="31"/>
      <c r="R21" s="31"/>
      <c r="S21" s="31"/>
      <c r="T21" s="24">
        <f>SUM(T18:T20)</f>
        <v>193623804</v>
      </c>
    </row>
    <row r="22" ht="5.25" customHeight="1"/>
    <row r="23" ht="12.75" hidden="1"/>
  </sheetData>
  <sheetProtection/>
  <mergeCells count="15">
    <mergeCell ref="R7:S7"/>
    <mergeCell ref="A7:A8"/>
    <mergeCell ref="B7:B8"/>
    <mergeCell ref="C7:H7"/>
    <mergeCell ref="I7:I8"/>
    <mergeCell ref="A5:T5"/>
    <mergeCell ref="A19:A20"/>
    <mergeCell ref="T7:T8"/>
    <mergeCell ref="B21:S21"/>
    <mergeCell ref="J7:N7"/>
    <mergeCell ref="B19:B20"/>
    <mergeCell ref="C19:S19"/>
    <mergeCell ref="C20:S20"/>
    <mergeCell ref="O7:P7"/>
    <mergeCell ref="Q7:Q8"/>
  </mergeCells>
  <printOptions/>
  <pageMargins left="0.3937007874015748" right="0.3937007874015748" top="0.7874015748031497" bottom="0.3937007874015748" header="0" footer="0"/>
  <pageSetup firstPageNumber="183" useFirstPageNumber="1" fitToHeight="1" fitToWidth="1" horizontalDpi="600" verticalDpi="600" orientation="landscape" paperSize="9" scale="5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201k-1</cp:lastModifiedBy>
  <cp:lastPrinted>2019-12-20T12:07:44Z</cp:lastPrinted>
  <dcterms:created xsi:type="dcterms:W3CDTF">1996-10-08T23:32:33Z</dcterms:created>
  <dcterms:modified xsi:type="dcterms:W3CDTF">2019-12-25T15:35:26Z</dcterms:modified>
  <cp:category/>
  <cp:version/>
  <cp:contentType/>
  <cp:contentStatus/>
</cp:coreProperties>
</file>