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7490" windowHeight="10230" tabRatio="839" activeTab="0"/>
  </bookViews>
  <sheets>
    <sheet name=".прил.№2 " sheetId="1" r:id="rId1"/>
  </sheets>
  <definedNames>
    <definedName name="_xlnm.Print_Titles" localSheetId="0">'.прил.№2 '!$16:$17</definedName>
    <definedName name="_xlnm.Print_Area" localSheetId="0">'.прил.№2 '!$A$1:$E$242</definedName>
  </definedNames>
  <calcPr fullCalcOnLoad="1"/>
</workbook>
</file>

<file path=xl/sharedStrings.xml><?xml version="1.0" encoding="utf-8"?>
<sst xmlns="http://schemas.openxmlformats.org/spreadsheetml/2006/main" count="265" uniqueCount="261">
  <si>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</si>
  <si>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</si>
  <si>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</si>
  <si>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</si>
  <si>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</si>
  <si>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</si>
  <si>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</si>
  <si>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</si>
  <si>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</si>
  <si>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</si>
  <si>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</si>
  <si>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</si>
  <si>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</si>
  <si>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</si>
  <si>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</si>
  <si>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</si>
  <si>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</si>
  <si>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</si>
  <si>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</si>
  <si>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</si>
  <si>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</si>
  <si>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</si>
  <si>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</si>
  <si>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</si>
  <si>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</si>
  <si>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</si>
  <si>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</si>
  <si>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</si>
  <si>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</si>
  <si>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</si>
  <si>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</si>
  <si>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</si>
  <si>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</si>
  <si>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</si>
  <si>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</si>
  <si>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</si>
  <si>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</si>
  <si>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</si>
  <si>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</si>
  <si>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</si>
  <si>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</si>
  <si>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</si>
  <si>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</si>
  <si>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</si>
  <si>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</si>
  <si>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</si>
  <si>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</si>
  <si>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</si>
  <si>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</si>
  <si>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</si>
  <si>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</si>
  <si>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</si>
  <si>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</si>
  <si>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</si>
  <si>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</si>
  <si>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</si>
  <si>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</si>
  <si>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</si>
  <si>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</si>
  <si>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</si>
  <si>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</si>
  <si>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</si>
  <si>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</si>
  <si>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</si>
  <si>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</si>
  <si>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</si>
  <si>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</si>
  <si>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</si>
  <si>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</si>
  <si>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</si>
  <si>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</si>
  <si>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</si>
  <si>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</si>
  <si>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</si>
  <si>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</si>
  <si>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</si>
  <si>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</si>
  <si>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</si>
  <si>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</si>
  <si>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</si>
  <si>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</si>
  <si>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</si>
  <si>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</si>
  <si>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</si>
  <si>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</si>
  <si>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</si>
  <si>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</si>
  <si>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</si>
  <si>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</si>
  <si>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</si>
  <si>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</si>
  <si>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</si>
  <si>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</si>
  <si>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</si>
  <si>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</si>
  <si>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</si>
  <si>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</si>
  <si>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</si>
  <si>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</si>
  <si>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</si>
  <si>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</si>
  <si>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</si>
  <si>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</si>
  <si>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</si>
  <si>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</si>
  <si>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</si>
  <si>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</si>
  <si>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</si>
  <si>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</si>
  <si>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</si>
  <si>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</si>
  <si>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</si>
  <si>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</si>
  <si>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</si>
  <si>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</si>
  <si>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</si>
  <si>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</si>
  <si>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</si>
  <si>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</si>
  <si>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</si>
  <si>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</si>
  <si>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</si>
  <si>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</si>
  <si>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</si>
  <si>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</si>
  <si>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</si>
  <si>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</si>
  <si>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</si>
  <si>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</si>
  <si>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</si>
  <si>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</si>
  <si>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</si>
  <si>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</si>
  <si>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</si>
  <si>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</si>
  <si>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</si>
  <si>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</si>
  <si>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</si>
  <si>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</si>
  <si>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</si>
  <si>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</si>
  <si>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</si>
  <si>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</si>
  <si>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</si>
  <si>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</si>
  <si>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</si>
  <si>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</si>
  <si>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</si>
  <si>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</si>
  <si>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</si>
  <si>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</si>
  <si>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</si>
  <si>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</si>
  <si>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</si>
  <si>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</si>
  <si>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</si>
  <si>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</si>
  <si>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</si>
  <si>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</si>
  <si>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</si>
  <si>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</si>
  <si>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</si>
  <si>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</si>
  <si>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</si>
  <si>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</si>
  <si>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</si>
  <si>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</si>
  <si>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</si>
  <si>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</si>
  <si>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</si>
  <si>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</si>
  <si>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Выплата ежемесячных пособий по уходу за ребенком до достижения им возраста полутора лет отдельным категориям граждан</t>
  </si>
  <si>
    <t xml:space="preserve">Расходы на ремонт зданий ЕГФСС 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</si>
  <si>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</si>
  <si>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</si>
  <si>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</si>
  <si>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</si>
  <si>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</si>
  <si>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</si>
  <si>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</si>
  <si>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</si>
  <si>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</si>
  <si>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</si>
  <si>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</si>
  <si>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</si>
  <si>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</si>
  <si>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</si>
  <si>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</si>
  <si>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</si>
  <si>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</si>
  <si>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</si>
  <si>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</si>
  <si>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</si>
  <si>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</si>
  <si>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</si>
  <si>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</si>
  <si>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</si>
  <si>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</si>
  <si>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</si>
  <si>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</si>
  <si>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</si>
  <si>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</si>
  <si>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</si>
  <si>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на 2020 год"</t>
  </si>
  <si>
    <t xml:space="preserve">Расходы бюджета Единого государственного фонда социального страхования Приднестровской Молдавской Республики на 2020 год 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</si>
  <si>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</si>
  <si>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</si>
  <si>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</si>
  <si>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</si>
  <si>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</si>
  <si>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</si>
  <si>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 xml:space="preserve">к Закону Приднестровской Молдавской Республики </t>
  </si>
  <si>
    <t>"О бюджете Единого государственного фонда социального</t>
  </si>
  <si>
    <t xml:space="preserve">страхования Приднестровской Молдавской Республики </t>
  </si>
  <si>
    <t>Приложение № 2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</si>
  <si>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</si>
  <si>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</si>
  <si>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</si>
  <si>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пенсий: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</si>
  <si>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</si>
  <si>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</si>
  <si>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</si>
  <si>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</si>
  <si>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вторых пенсий: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</si>
  <si>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</si>
  <si>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</si>
  <si>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</si>
  <si>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</si>
  <si>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</si>
  <si>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</si>
  <si>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получателям трудовых пенсий за счет средств Фонда</t>
  </si>
  <si>
    <t>выплата повышений к пенсиям гражданам, проработавшим не менее 6 (шести) месяцев в годы Великой Отечественной войны с 22 июня 1941 года по                                                      9 мая 1945 года</t>
  </si>
  <si>
    <t>выплата вторых пенсий: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</si>
  <si>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Содержание органов управления Фонда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</si>
  <si>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</si>
  <si>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</si>
  <si>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</si>
  <si>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Афганистана</t>
  </si>
  <si>
    <t>160640</t>
  </si>
  <si>
    <t>единовременные выплаты отдельным категориям получателей к знаменательным датам</t>
  </si>
  <si>
    <t>выплата ежемесячных возмещений вреда здоровью инвалидам I, II, III групп и гражданам без установления им инвалидности</t>
  </si>
  <si>
    <t>Приднестровской Молдавской Республики</t>
  </si>
  <si>
    <t>страхования Приднестровской Молдавской Республики на 2020 год"</t>
  </si>
  <si>
    <t>Сумма, руб.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</si>
  <si>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</si>
  <si>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к Закону Приднестровской Молдавской Республики</t>
  </si>
  <si>
    <t xml:space="preserve"> "О внесении изменений в Закон</t>
  </si>
  <si>
    <t>выплата получателям трудовых пенсий по случаю потери кормильца – членам семей военнослужащих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</si>
  <si>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</si>
  <si>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</si>
  <si>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</si>
  <si>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</si>
  <si>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</si>
  <si>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</si>
  <si>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</si>
  <si>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r>
      <t>Выплата трудовых пенсий получателям двух пенсий в соответствии со статьей 6 Закона П</t>
    </r>
    <r>
      <rPr>
        <sz val="12"/>
        <color indexed="10"/>
        <rFont val="Times New Roman"/>
        <family val="1"/>
      </rPr>
      <t xml:space="preserve">риднестровской Молдавской Республики </t>
    </r>
    <r>
      <rPr>
        <sz val="12"/>
        <rFont val="Times New Roman"/>
        <family val="1"/>
      </rPr>
      <t xml:space="preserve">"О пенсионном обеспечении граждан в Приднестровской Молдавской Республике" </t>
    </r>
  </si>
  <si>
    <r>
      <t>выплата получателям социальных пенсий в соответствии со статьей 6 Закона</t>
    </r>
    <r>
      <rPr>
        <sz val="12"/>
        <color indexed="10"/>
        <rFont val="Times New Roman"/>
        <family val="1"/>
      </rPr>
      <t xml:space="preserve"> Приднестровской Молдавской Республики</t>
    </r>
    <r>
      <rPr>
        <sz val="12"/>
        <color indexed="8"/>
        <rFont val="Times New Roman"/>
        <family val="1"/>
      </rPr>
      <t xml:space="preserve"> "О государственном пенсионном обеспечении граждан в Приднестровской Молдавской Республике"</t>
    </r>
  </si>
  <si>
    <r>
      <t xml:space="preserve">выплата повышений к пенсиям лицам, награжденным знаком "Почетный донор </t>
    </r>
    <r>
      <rPr>
        <sz val="12"/>
        <color indexed="10"/>
        <rFont val="Times New Roman"/>
        <family val="1"/>
      </rPr>
      <t>Приднестровской Молдавской Республики</t>
    </r>
    <r>
      <rPr>
        <sz val="12"/>
        <color indexed="8"/>
        <rFont val="Times New Roman"/>
        <family val="1"/>
      </rPr>
      <t>" или аналогичным знаком СССР или МССР</t>
    </r>
  </si>
  <si>
    <r>
      <t xml:space="preserve">выплата компенсаций близким родственникам, проживающим за пределами  </t>
    </r>
    <r>
      <rPr>
        <sz val="12"/>
        <color indexed="10"/>
        <rFont val="Times New Roman"/>
        <family val="1"/>
      </rPr>
      <t>Приднестровской Молдавской Республики</t>
    </r>
    <r>
      <rPr>
        <sz val="12"/>
        <color indexed="8"/>
        <rFont val="Times New Roman"/>
        <family val="1"/>
      </rPr>
      <t>, за лиц, погибших в результате боевых действий по защите Приднестровской Молдавской Республики</t>
    </r>
  </si>
  <si>
    <r>
      <t xml:space="preserve">выплата получателям трудовых пенсий по инвалидности вследствие аварии на Чернобыльской </t>
    </r>
    <r>
      <rPr>
        <sz val="12"/>
        <color indexed="10"/>
        <rFont val="Times New Roman"/>
        <family val="1"/>
      </rPr>
      <t>АЭС</t>
    </r>
  </si>
  <si>
    <r>
      <t xml:space="preserve">Выплата вторых пенсий в соответствии со статьей 6 Закона </t>
    </r>
    <r>
      <rPr>
        <sz val="12"/>
        <color indexed="10"/>
        <rFont val="Times New Roman"/>
        <family val="1"/>
      </rPr>
      <t xml:space="preserve">Приднестровской Молдавской Республики                         </t>
    </r>
    <r>
      <rPr>
        <sz val="12"/>
        <color indexed="8"/>
        <rFont val="Times New Roman"/>
        <family val="1"/>
      </rPr>
      <t>"О государственном пенсионном обеспечении граждан в Приднестровской Молдавской  Республике"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</si>
</sst>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3" fontId="2" fillId="32" borderId="10" xfId="0" applyNumberFormat="1" applyFont="1" applyFill="1" applyBorder="1" applyAlignment="1">
      <alignment horizontal="right" vertical="center" wrapText="1"/>
    </xf>
    <xf numFmtId="49" fontId="1" fillId="32" borderId="0" xfId="0" applyNumberFormat="1" applyFont="1" applyFill="1" applyAlignment="1">
      <alignment horizontal="left" vertical="top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/>
    </xf>
    <xf numFmtId="0" fontId="40" fillId="32" borderId="0" xfId="0" applyFont="1" applyFill="1" applyBorder="1" applyAlignment="1">
      <alignment horizontal="right" vertical="center" wrapText="1"/>
    </xf>
    <xf numFmtId="0" fontId="40" fillId="32" borderId="0" xfId="0" applyFont="1" applyFill="1" applyAlignment="1">
      <alignment horizontal="right" vertical="center" wrapText="1"/>
    </xf>
    <xf numFmtId="0" fontId="40" fillId="32" borderId="0" xfId="0" applyFont="1" applyFill="1" applyBorder="1" applyAlignment="1">
      <alignment horizontal="right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left" vertical="top"/>
    </xf>
    <xf numFmtId="0" fontId="1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49" fontId="4" fillId="32" borderId="10" xfId="0" applyNumberFormat="1" applyFont="1" applyFill="1" applyBorder="1" applyAlignment="1">
      <alignment horizontal="left" vertical="top"/>
    </xf>
    <xf numFmtId="4" fontId="1" fillId="32" borderId="0" xfId="0" applyNumberFormat="1" applyFont="1" applyFill="1" applyAlignment="1">
      <alignment/>
    </xf>
    <xf numFmtId="0" fontId="2" fillId="32" borderId="10" xfId="53" applyFont="1" applyFill="1" applyBorder="1" applyAlignment="1">
      <alignment horizontal="left" vertical="top" wrapText="1"/>
      <protection/>
    </xf>
    <xf numFmtId="3" fontId="1" fillId="32" borderId="0" xfId="0" applyNumberFormat="1" applyFont="1" applyFill="1" applyAlignment="1">
      <alignment/>
    </xf>
    <xf numFmtId="0" fontId="2" fillId="32" borderId="0" xfId="0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3" fontId="1" fillId="32" borderId="0" xfId="0" applyNumberFormat="1" applyFont="1" applyFill="1" applyAlignment="1">
      <alignment vertical="center"/>
    </xf>
    <xf numFmtId="0" fontId="1" fillId="32" borderId="0" xfId="0" applyFont="1" applyFill="1" applyAlignment="1">
      <alignment horizontal="right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246"/>
  <sheetViews>
    <sheetView tabSelected="1" view="pageBreakPreview" zoomScale="90" zoomScaleSheetLayoutView="90" workbookViewId="0" topLeftCell="A148">
      <selection activeCell="D151" sqref="D151"/>
    </sheetView>
  </sheetViews>
  <sheetFormatPr defaultColWidth="8.7109375" defaultRowHeight="15"/>
  <cols>
    <col min="1" max="1" width="4.00390625" style="2" customWidth="1"/>
    <col min="2" max="2" width="5.421875" style="2" customWidth="1"/>
    <col min="3" max="3" width="8.57421875" style="2" customWidth="1"/>
    <col min="4" max="4" width="53.57421875" style="3" customWidth="1"/>
    <col min="5" max="5" width="18.57421875" style="4" customWidth="1"/>
    <col min="6" max="6" width="14.28125" style="4" bestFit="1" customWidth="1"/>
    <col min="7" max="16384" width="8.7109375" style="4" customWidth="1"/>
  </cols>
  <sheetData>
    <row r="1" spans="4:5" ht="15.75">
      <c r="D1" s="34" t="s">
        <v>214</v>
      </c>
      <c r="E1" s="34"/>
    </row>
    <row r="2" spans="4:5" ht="15.75">
      <c r="D2" s="34" t="s">
        <v>245</v>
      </c>
      <c r="E2" s="34"/>
    </row>
    <row r="3" spans="4:5" ht="15.75">
      <c r="D3" s="26"/>
      <c r="E3" s="26" t="s">
        <v>246</v>
      </c>
    </row>
    <row r="4" spans="4:5" ht="15.75">
      <c r="D4" s="34" t="s">
        <v>241</v>
      </c>
      <c r="E4" s="34"/>
    </row>
    <row r="5" spans="4:5" ht="15.75">
      <c r="D5" s="34" t="s">
        <v>212</v>
      </c>
      <c r="E5" s="34"/>
    </row>
    <row r="6" spans="4:5" ht="15.75">
      <c r="D6" s="34" t="s">
        <v>242</v>
      </c>
      <c r="E6" s="34"/>
    </row>
    <row r="7" spans="4:5" ht="15.75" customHeight="1">
      <c r="D7" s="24"/>
      <c r="E7" s="23"/>
    </row>
    <row r="8" spans="1:5" ht="13.5" customHeight="1">
      <c r="A8" s="5"/>
      <c r="B8" s="5"/>
      <c r="C8" s="5"/>
      <c r="D8" s="32" t="s">
        <v>214</v>
      </c>
      <c r="E8" s="32"/>
    </row>
    <row r="9" spans="1:5" ht="13.5" customHeight="1">
      <c r="A9" s="5"/>
      <c r="B9" s="5"/>
      <c r="C9" s="5"/>
      <c r="D9" s="32" t="s">
        <v>211</v>
      </c>
      <c r="E9" s="32"/>
    </row>
    <row r="10" spans="1:5" ht="13.5" customHeight="1">
      <c r="A10" s="5"/>
      <c r="B10" s="5"/>
      <c r="C10" s="5"/>
      <c r="D10" s="32" t="s">
        <v>212</v>
      </c>
      <c r="E10" s="32"/>
    </row>
    <row r="11" spans="1:5" ht="13.5" customHeight="1">
      <c r="A11" s="5"/>
      <c r="B11" s="5"/>
      <c r="C11" s="5"/>
      <c r="D11" s="32" t="s">
        <v>213</v>
      </c>
      <c r="E11" s="32"/>
    </row>
    <row r="12" spans="1:5" ht="13.5" customHeight="1">
      <c r="A12" s="5"/>
      <c r="B12" s="5"/>
      <c r="C12" s="5"/>
      <c r="D12" s="32" t="s">
        <v>203</v>
      </c>
      <c r="E12" s="32"/>
    </row>
    <row r="13" spans="1:4" ht="9.75" customHeight="1">
      <c r="A13" s="6"/>
      <c r="B13" s="5"/>
      <c r="C13" s="7"/>
      <c r="D13" s="5"/>
    </row>
    <row r="14" spans="1:5" ht="30" customHeight="1">
      <c r="A14" s="33" t="s">
        <v>204</v>
      </c>
      <c r="B14" s="33"/>
      <c r="C14" s="33"/>
      <c r="D14" s="33"/>
      <c r="E14" s="33"/>
    </row>
    <row r="15" spans="1:4" ht="18.75" customHeight="1">
      <c r="A15" s="8"/>
      <c r="B15" s="9"/>
      <c r="C15" s="10"/>
      <c r="D15" s="9"/>
    </row>
    <row r="16" spans="1:5" s="11" customFormat="1" ht="15" customHeight="1">
      <c r="A16" s="29" t="s">
        <v>161</v>
      </c>
      <c r="B16" s="29"/>
      <c r="C16" s="30" t="s">
        <v>0</v>
      </c>
      <c r="D16" s="31" t="s">
        <v>1</v>
      </c>
      <c r="E16" s="27" t="s">
        <v>243</v>
      </c>
    </row>
    <row r="17" spans="1:5" s="11" customFormat="1" ht="75" customHeight="1">
      <c r="A17" s="12" t="s">
        <v>165</v>
      </c>
      <c r="B17" s="12" t="s">
        <v>162</v>
      </c>
      <c r="C17" s="30"/>
      <c r="D17" s="31"/>
      <c r="E17" s="28"/>
    </row>
    <row r="18" spans="1:5" s="11" customFormat="1" ht="15.75">
      <c r="A18" s="13" t="s">
        <v>163</v>
      </c>
      <c r="B18" s="13"/>
      <c r="C18" s="13"/>
      <c r="D18" s="14" t="s">
        <v>233</v>
      </c>
      <c r="E18" s="1">
        <f>E19</f>
        <v>31977230</v>
      </c>
    </row>
    <row r="19" spans="1:5" s="11" customFormat="1" ht="53.25" customHeight="1">
      <c r="A19" s="13"/>
      <c r="B19" s="13" t="s">
        <v>164</v>
      </c>
      <c r="C19" s="13"/>
      <c r="D19" s="14" t="s">
        <v>215</v>
      </c>
      <c r="E19" s="1">
        <f>E20+E237</f>
        <v>31977230</v>
      </c>
    </row>
    <row r="20" spans="1:5" ht="15.75">
      <c r="A20" s="13"/>
      <c r="B20" s="13"/>
      <c r="C20" s="13">
        <v>100000</v>
      </c>
      <c r="D20" s="14" t="s">
        <v>2</v>
      </c>
      <c r="E20" s="1">
        <f>E21+E56</f>
        <v>30729812</v>
      </c>
    </row>
    <row r="21" spans="1:5" ht="15.75">
      <c r="A21" s="13"/>
      <c r="B21" s="13"/>
      <c r="C21" s="13">
        <v>110000</v>
      </c>
      <c r="D21" s="14" t="s">
        <v>3</v>
      </c>
      <c r="E21" s="1">
        <f>E22+E29+E30+E33+E36+E37+E45</f>
        <v>30729812</v>
      </c>
    </row>
    <row r="22" spans="1:5" ht="15.75">
      <c r="A22" s="13"/>
      <c r="B22" s="13"/>
      <c r="C22" s="13">
        <v>110100</v>
      </c>
      <c r="D22" s="14" t="s">
        <v>4</v>
      </c>
      <c r="E22" s="1">
        <f>SUM(E23:E28)</f>
        <v>21081410</v>
      </c>
    </row>
    <row r="23" spans="1:5" ht="15.75">
      <c r="A23" s="13"/>
      <c r="B23" s="13"/>
      <c r="C23" s="13">
        <v>110110</v>
      </c>
      <c r="D23" s="14" t="s">
        <v>5</v>
      </c>
      <c r="E23" s="1">
        <f>12923118-400000</f>
        <v>12523118</v>
      </c>
    </row>
    <row r="24" spans="1:5" ht="15.75">
      <c r="A24" s="13"/>
      <c r="B24" s="13"/>
      <c r="C24" s="13">
        <v>110120</v>
      </c>
      <c r="D24" s="14" t="s">
        <v>6</v>
      </c>
      <c r="E24" s="1">
        <f>1259145-32000</f>
        <v>1227145</v>
      </c>
    </row>
    <row r="25" spans="1:5" ht="15.75">
      <c r="A25" s="13"/>
      <c r="B25" s="13"/>
      <c r="C25" s="13">
        <v>110130</v>
      </c>
      <c r="D25" s="14" t="s">
        <v>7</v>
      </c>
      <c r="E25" s="1">
        <f>3299606+471000</f>
        <v>3770606</v>
      </c>
    </row>
    <row r="26" spans="1:5" ht="15.75">
      <c r="A26" s="13"/>
      <c r="B26" s="13"/>
      <c r="C26" s="13">
        <v>110170</v>
      </c>
      <c r="D26" s="14" t="s">
        <v>8</v>
      </c>
      <c r="E26" s="1">
        <v>2153853</v>
      </c>
    </row>
    <row r="27" spans="1:5" ht="15.75">
      <c r="A27" s="13"/>
      <c r="B27" s="13"/>
      <c r="C27" s="13">
        <v>110180</v>
      </c>
      <c r="D27" s="14" t="s">
        <v>9</v>
      </c>
      <c r="E27" s="1">
        <f>1292312-42000</f>
        <v>1250312</v>
      </c>
    </row>
    <row r="28" spans="1:5" ht="15.75">
      <c r="A28" s="13"/>
      <c r="B28" s="13"/>
      <c r="C28" s="13">
        <v>110190</v>
      </c>
      <c r="D28" s="14" t="s">
        <v>10</v>
      </c>
      <c r="E28" s="1">
        <f>153376+3000</f>
        <v>156376</v>
      </c>
    </row>
    <row r="29" spans="1:5" ht="31.5">
      <c r="A29" s="13"/>
      <c r="B29" s="13"/>
      <c r="C29" s="13">
        <v>110200</v>
      </c>
      <c r="D29" s="14" t="s">
        <v>11</v>
      </c>
      <c r="E29" s="1">
        <v>4984209</v>
      </c>
    </row>
    <row r="30" spans="1:5" ht="31.5">
      <c r="A30" s="13"/>
      <c r="B30" s="13"/>
      <c r="C30" s="13">
        <v>110300</v>
      </c>
      <c r="D30" s="14" t="s">
        <v>12</v>
      </c>
      <c r="E30" s="1">
        <f>E31+E32</f>
        <v>1395151</v>
      </c>
    </row>
    <row r="31" spans="1:5" ht="15.75">
      <c r="A31" s="13"/>
      <c r="B31" s="13"/>
      <c r="C31" s="13">
        <v>110350</v>
      </c>
      <c r="D31" s="14" t="s">
        <v>13</v>
      </c>
      <c r="E31" s="1">
        <f>606442-150000</f>
        <v>456442</v>
      </c>
    </row>
    <row r="32" spans="1:5" ht="21.75" customHeight="1">
      <c r="A32" s="13"/>
      <c r="B32" s="13"/>
      <c r="C32" s="13">
        <v>110360</v>
      </c>
      <c r="D32" s="14" t="s">
        <v>14</v>
      </c>
      <c r="E32" s="1">
        <v>938709</v>
      </c>
    </row>
    <row r="33" spans="1:5" ht="15.75">
      <c r="A33" s="13"/>
      <c r="B33" s="13"/>
      <c r="C33" s="13">
        <v>110400</v>
      </c>
      <c r="D33" s="14" t="s">
        <v>15</v>
      </c>
      <c r="E33" s="1">
        <f>E34+E35</f>
        <v>2832</v>
      </c>
    </row>
    <row r="34" spans="1:5" ht="31.5">
      <c r="A34" s="13"/>
      <c r="B34" s="13"/>
      <c r="C34" s="13">
        <v>110410</v>
      </c>
      <c r="D34" s="14" t="s">
        <v>16</v>
      </c>
      <c r="E34" s="1">
        <f>42832-40000</f>
        <v>2832</v>
      </c>
    </row>
    <row r="35" spans="1:5" ht="31.5">
      <c r="A35" s="13"/>
      <c r="B35" s="13"/>
      <c r="C35" s="13" t="s">
        <v>182</v>
      </c>
      <c r="D35" s="14" t="s">
        <v>183</v>
      </c>
      <c r="E35" s="1">
        <v>0</v>
      </c>
    </row>
    <row r="36" spans="1:5" ht="15.75">
      <c r="A36" s="13"/>
      <c r="B36" s="13"/>
      <c r="C36" s="13">
        <v>110600</v>
      </c>
      <c r="D36" s="14" t="s">
        <v>17</v>
      </c>
      <c r="E36" s="1">
        <f>927421</f>
        <v>927421</v>
      </c>
    </row>
    <row r="37" spans="1:5" ht="15.75">
      <c r="A37" s="13"/>
      <c r="B37" s="13"/>
      <c r="C37" s="13">
        <v>110700</v>
      </c>
      <c r="D37" s="14" t="s">
        <v>18</v>
      </c>
      <c r="E37" s="1">
        <f>SUM(E38:E44)</f>
        <v>864718</v>
      </c>
    </row>
    <row r="38" spans="1:5" ht="15.75">
      <c r="A38" s="13"/>
      <c r="B38" s="13"/>
      <c r="C38" s="13">
        <v>110710</v>
      </c>
      <c r="D38" s="14" t="s">
        <v>19</v>
      </c>
      <c r="E38" s="1">
        <v>359605</v>
      </c>
    </row>
    <row r="39" spans="1:5" ht="15.75">
      <c r="A39" s="13"/>
      <c r="B39" s="13"/>
      <c r="C39" s="13">
        <v>110720</v>
      </c>
      <c r="D39" s="14" t="s">
        <v>20</v>
      </c>
      <c r="E39" s="1">
        <v>257779</v>
      </c>
    </row>
    <row r="40" spans="1:5" ht="15.75">
      <c r="A40" s="13"/>
      <c r="B40" s="13"/>
      <c r="C40" s="13">
        <v>110730</v>
      </c>
      <c r="D40" s="14" t="s">
        <v>21</v>
      </c>
      <c r="E40" s="1">
        <v>184662</v>
      </c>
    </row>
    <row r="41" spans="1:5" ht="15.75">
      <c r="A41" s="13"/>
      <c r="B41" s="13"/>
      <c r="C41" s="13">
        <v>110740</v>
      </c>
      <c r="D41" s="14" t="s">
        <v>22</v>
      </c>
      <c r="E41" s="1">
        <v>27481</v>
      </c>
    </row>
    <row r="42" spans="1:5" ht="15.75">
      <c r="A42" s="13"/>
      <c r="B42" s="13"/>
      <c r="C42" s="13">
        <v>110750</v>
      </c>
      <c r="D42" s="14" t="s">
        <v>23</v>
      </c>
      <c r="E42" s="1">
        <v>18255</v>
      </c>
    </row>
    <row r="43" spans="1:5" ht="15.75">
      <c r="A43" s="13"/>
      <c r="B43" s="13"/>
      <c r="C43" s="13">
        <v>110760</v>
      </c>
      <c r="D43" s="14" t="s">
        <v>24</v>
      </c>
      <c r="E43" s="1">
        <v>4718</v>
      </c>
    </row>
    <row r="44" spans="1:5" ht="15.75">
      <c r="A44" s="13"/>
      <c r="B44" s="13"/>
      <c r="C44" s="13">
        <v>110780</v>
      </c>
      <c r="D44" s="14" t="s">
        <v>25</v>
      </c>
      <c r="E44" s="1">
        <v>12218</v>
      </c>
    </row>
    <row r="45" spans="1:5" ht="31.5">
      <c r="A45" s="13"/>
      <c r="B45" s="13"/>
      <c r="C45" s="13">
        <v>111000</v>
      </c>
      <c r="D45" s="14" t="s">
        <v>26</v>
      </c>
      <c r="E45" s="1">
        <f>SUM(E46:E55)</f>
        <v>1474071</v>
      </c>
    </row>
    <row r="46" spans="1:5" ht="15.75">
      <c r="A46" s="13"/>
      <c r="B46" s="13"/>
      <c r="C46" s="13">
        <v>111020</v>
      </c>
      <c r="D46" s="14" t="s">
        <v>27</v>
      </c>
      <c r="E46" s="1">
        <v>127500</v>
      </c>
    </row>
    <row r="47" spans="1:5" ht="15.75">
      <c r="A47" s="13"/>
      <c r="B47" s="13"/>
      <c r="C47" s="13">
        <v>111030</v>
      </c>
      <c r="D47" s="14" t="s">
        <v>28</v>
      </c>
      <c r="E47" s="1">
        <v>39712</v>
      </c>
    </row>
    <row r="48" spans="1:5" ht="15.75">
      <c r="A48" s="13"/>
      <c r="B48" s="13"/>
      <c r="C48" s="13">
        <v>111042</v>
      </c>
      <c r="D48" s="14" t="s">
        <v>29</v>
      </c>
      <c r="E48" s="1">
        <v>44851</v>
      </c>
    </row>
    <row r="49" spans="1:5" ht="31.5">
      <c r="A49" s="13"/>
      <c r="B49" s="13"/>
      <c r="C49" s="13" t="s">
        <v>189</v>
      </c>
      <c r="D49" s="14" t="s">
        <v>190</v>
      </c>
      <c r="E49" s="1">
        <f>900000-750000</f>
        <v>150000</v>
      </c>
    </row>
    <row r="50" spans="1:5" ht="15.75">
      <c r="A50" s="13"/>
      <c r="B50" s="13"/>
      <c r="C50" s="13">
        <v>111044</v>
      </c>
      <c r="D50" s="14" t="s">
        <v>30</v>
      </c>
      <c r="E50" s="1">
        <f>187742-184000</f>
        <v>3742</v>
      </c>
    </row>
    <row r="51" spans="1:5" ht="15.75">
      <c r="A51" s="13"/>
      <c r="B51" s="13"/>
      <c r="C51" s="13">
        <v>111045</v>
      </c>
      <c r="D51" s="14" t="s">
        <v>31</v>
      </c>
      <c r="E51" s="1">
        <f>501000-120000</f>
        <v>381000</v>
      </c>
    </row>
    <row r="52" spans="1:5" ht="15.75">
      <c r="A52" s="13"/>
      <c r="B52" s="13"/>
      <c r="C52" s="13">
        <v>111046</v>
      </c>
      <c r="D52" s="14" t="s">
        <v>32</v>
      </c>
      <c r="E52" s="1">
        <v>5238</v>
      </c>
    </row>
    <row r="53" spans="1:5" ht="15.75">
      <c r="A53" s="13"/>
      <c r="B53" s="13"/>
      <c r="C53" s="13">
        <v>111050</v>
      </c>
      <c r="D53" s="14" t="s">
        <v>33</v>
      </c>
      <c r="E53" s="1">
        <f>232142+1600</f>
        <v>233742</v>
      </c>
    </row>
    <row r="54" spans="1:5" ht="15.75">
      <c r="A54" s="13"/>
      <c r="B54" s="13"/>
      <c r="C54" s="13" t="s">
        <v>180</v>
      </c>
      <c r="D54" s="14" t="s">
        <v>181</v>
      </c>
      <c r="E54" s="1">
        <v>220000</v>
      </c>
    </row>
    <row r="55" spans="1:5" ht="22.5" customHeight="1">
      <c r="A55" s="13"/>
      <c r="B55" s="13"/>
      <c r="C55" s="13">
        <v>111070</v>
      </c>
      <c r="D55" s="14" t="s">
        <v>34</v>
      </c>
      <c r="E55" s="1">
        <v>268286</v>
      </c>
    </row>
    <row r="56" spans="1:5" ht="15.75">
      <c r="A56" s="13"/>
      <c r="B56" s="13"/>
      <c r="C56" s="13">
        <v>130650</v>
      </c>
      <c r="D56" s="14" t="s">
        <v>35</v>
      </c>
      <c r="E56" s="1">
        <v>0</v>
      </c>
    </row>
    <row r="57" spans="1:5" ht="31.5">
      <c r="A57" s="13"/>
      <c r="B57" s="13"/>
      <c r="C57" s="13">
        <v>140000</v>
      </c>
      <c r="D57" s="14" t="s">
        <v>38</v>
      </c>
      <c r="E57" s="1">
        <f>E58+E68+E75+E74</f>
        <v>14710690</v>
      </c>
    </row>
    <row r="58" spans="1:5" ht="15.75">
      <c r="A58" s="13"/>
      <c r="B58" s="13"/>
      <c r="C58" s="13">
        <v>140200</v>
      </c>
      <c r="D58" s="14" t="s">
        <v>39</v>
      </c>
      <c r="E58" s="1">
        <f>E59+E60+E63+E64+E65</f>
        <v>1613059</v>
      </c>
    </row>
    <row r="59" spans="1:5" ht="15.75">
      <c r="A59" s="13"/>
      <c r="B59" s="13"/>
      <c r="C59" s="13">
        <v>140210</v>
      </c>
      <c r="D59" s="14" t="s">
        <v>40</v>
      </c>
      <c r="E59" s="1">
        <v>374029</v>
      </c>
    </row>
    <row r="60" spans="1:5" ht="15.75">
      <c r="A60" s="13"/>
      <c r="B60" s="13"/>
      <c r="C60" s="13">
        <v>140220</v>
      </c>
      <c r="D60" s="14" t="s">
        <v>41</v>
      </c>
      <c r="E60" s="1">
        <f>SUM(E61:E62)</f>
        <v>100273</v>
      </c>
    </row>
    <row r="61" spans="1:5" ht="31.5">
      <c r="A61" s="13"/>
      <c r="B61" s="13"/>
      <c r="C61" s="13">
        <v>140221</v>
      </c>
      <c r="D61" s="14" t="s">
        <v>42</v>
      </c>
      <c r="E61" s="1">
        <v>67338</v>
      </c>
    </row>
    <row r="62" spans="1:5" ht="15.75">
      <c r="A62" s="13"/>
      <c r="B62" s="13"/>
      <c r="C62" s="13">
        <v>140222</v>
      </c>
      <c r="D62" s="14" t="s">
        <v>43</v>
      </c>
      <c r="E62" s="1">
        <v>32935</v>
      </c>
    </row>
    <row r="63" spans="1:5" ht="15.75">
      <c r="A63" s="13"/>
      <c r="B63" s="13"/>
      <c r="C63" s="13">
        <v>140230</v>
      </c>
      <c r="D63" s="14" t="s">
        <v>44</v>
      </c>
      <c r="E63" s="1">
        <v>919137</v>
      </c>
    </row>
    <row r="64" spans="1:5" ht="27.75" customHeight="1">
      <c r="A64" s="13"/>
      <c r="B64" s="13"/>
      <c r="C64" s="13">
        <v>140240</v>
      </c>
      <c r="D64" s="14" t="s">
        <v>45</v>
      </c>
      <c r="E64" s="1">
        <v>199220</v>
      </c>
    </row>
    <row r="65" spans="1:5" ht="15.75">
      <c r="A65" s="13"/>
      <c r="B65" s="13"/>
      <c r="C65" s="13">
        <v>140250</v>
      </c>
      <c r="D65" s="14" t="s">
        <v>46</v>
      </c>
      <c r="E65" s="1">
        <f>SUM(E66:E67)</f>
        <v>20400</v>
      </c>
    </row>
    <row r="66" spans="1:5" ht="15.75">
      <c r="A66" s="13"/>
      <c r="B66" s="13"/>
      <c r="C66" s="13">
        <v>140251</v>
      </c>
      <c r="D66" s="14" t="s">
        <v>47</v>
      </c>
      <c r="E66" s="1">
        <v>16400</v>
      </c>
    </row>
    <row r="67" spans="1:5" ht="15.75">
      <c r="A67" s="13"/>
      <c r="B67" s="13"/>
      <c r="C67" s="13">
        <v>140252</v>
      </c>
      <c r="D67" s="14" t="s">
        <v>48</v>
      </c>
      <c r="E67" s="1">
        <v>4000</v>
      </c>
    </row>
    <row r="68" spans="1:5" ht="15.75">
      <c r="A68" s="13"/>
      <c r="B68" s="13"/>
      <c r="C68" s="13">
        <v>140400</v>
      </c>
      <c r="D68" s="14" t="s">
        <v>49</v>
      </c>
      <c r="E68" s="1">
        <f>SUM(E69:E71)+E72</f>
        <v>13089631</v>
      </c>
    </row>
    <row r="69" spans="1:5" ht="15.75">
      <c r="A69" s="13"/>
      <c r="B69" s="13"/>
      <c r="C69" s="13">
        <v>140410</v>
      </c>
      <c r="D69" s="14" t="s">
        <v>50</v>
      </c>
      <c r="E69" s="1">
        <v>12886399</v>
      </c>
    </row>
    <row r="70" spans="1:5" ht="31.5">
      <c r="A70" s="13"/>
      <c r="B70" s="13"/>
      <c r="C70" s="13">
        <v>140420</v>
      </c>
      <c r="D70" s="14" t="s">
        <v>51</v>
      </c>
      <c r="E70" s="1">
        <v>151462</v>
      </c>
    </row>
    <row r="71" spans="1:5" ht="15.75">
      <c r="A71" s="13"/>
      <c r="B71" s="13"/>
      <c r="C71" s="13">
        <v>140440</v>
      </c>
      <c r="D71" s="14" t="s">
        <v>8</v>
      </c>
      <c r="E71" s="1">
        <v>16000</v>
      </c>
    </row>
    <row r="72" spans="1:5" ht="15.75">
      <c r="A72" s="13"/>
      <c r="B72" s="13"/>
      <c r="C72" s="13">
        <v>140450</v>
      </c>
      <c r="D72" s="14" t="s">
        <v>52</v>
      </c>
      <c r="E72" s="1">
        <f>E73</f>
        <v>35770</v>
      </c>
    </row>
    <row r="73" spans="1:5" ht="31.5">
      <c r="A73" s="13"/>
      <c r="B73" s="13"/>
      <c r="C73" s="13">
        <v>140451</v>
      </c>
      <c r="D73" s="14" t="s">
        <v>53</v>
      </c>
      <c r="E73" s="1">
        <v>35770</v>
      </c>
    </row>
    <row r="74" spans="1:5" ht="15.75">
      <c r="A74" s="13"/>
      <c r="B74" s="13"/>
      <c r="C74" s="15" t="s">
        <v>175</v>
      </c>
      <c r="D74" s="16" t="s">
        <v>54</v>
      </c>
      <c r="E74" s="1">
        <v>0</v>
      </c>
    </row>
    <row r="75" spans="1:5" ht="15.75">
      <c r="A75" s="13"/>
      <c r="B75" s="13"/>
      <c r="C75" s="13">
        <v>140900</v>
      </c>
      <c r="D75" s="14" t="s">
        <v>55</v>
      </c>
      <c r="E75" s="1">
        <v>8000</v>
      </c>
    </row>
    <row r="76" spans="1:5" ht="63">
      <c r="A76" s="13"/>
      <c r="B76" s="13"/>
      <c r="C76" s="13">
        <v>150000</v>
      </c>
      <c r="D76" s="14" t="s">
        <v>56</v>
      </c>
      <c r="E76" s="1">
        <f>E77+E93+E97</f>
        <v>275502877</v>
      </c>
    </row>
    <row r="77" spans="1:5" ht="47.25">
      <c r="A77" s="13"/>
      <c r="B77" s="13"/>
      <c r="C77" s="13">
        <v>151000</v>
      </c>
      <c r="D77" s="14" t="s">
        <v>57</v>
      </c>
      <c r="E77" s="1">
        <f>E78+E81+E84+E87+E89+E90</f>
        <v>167772200</v>
      </c>
    </row>
    <row r="78" spans="1:5" ht="31.5">
      <c r="A78" s="13"/>
      <c r="B78" s="13"/>
      <c r="C78" s="13">
        <v>151100</v>
      </c>
      <c r="D78" s="14" t="s">
        <v>58</v>
      </c>
      <c r="E78" s="1">
        <f>E79+E80</f>
        <v>165489700</v>
      </c>
    </row>
    <row r="79" spans="1:5" ht="47.25">
      <c r="A79" s="13"/>
      <c r="B79" s="13"/>
      <c r="C79" s="13">
        <v>151110</v>
      </c>
      <c r="D79" s="14" t="s">
        <v>59</v>
      </c>
      <c r="E79" s="1">
        <f>100035240</f>
        <v>100035240</v>
      </c>
    </row>
    <row r="80" spans="1:5" ht="31.5">
      <c r="A80" s="13"/>
      <c r="B80" s="13"/>
      <c r="C80" s="13">
        <v>151120</v>
      </c>
      <c r="D80" s="14" t="s">
        <v>60</v>
      </c>
      <c r="E80" s="1">
        <f>52000000+5000000+8454460</f>
        <v>65454460</v>
      </c>
    </row>
    <row r="81" spans="1:5" ht="31.5">
      <c r="A81" s="13"/>
      <c r="B81" s="13"/>
      <c r="C81" s="13">
        <v>151200</v>
      </c>
      <c r="D81" s="14" t="s">
        <v>61</v>
      </c>
      <c r="E81" s="1">
        <f>E82+E83</f>
        <v>2000000</v>
      </c>
    </row>
    <row r="82" spans="1:5" ht="15.75">
      <c r="A82" s="15"/>
      <c r="B82" s="15"/>
      <c r="C82" s="15">
        <v>151210</v>
      </c>
      <c r="D82" s="16" t="s">
        <v>62</v>
      </c>
      <c r="E82" s="1">
        <v>2000000</v>
      </c>
    </row>
    <row r="83" spans="1:5" ht="15.75">
      <c r="A83" s="15"/>
      <c r="B83" s="15"/>
      <c r="C83" s="15">
        <v>151220</v>
      </c>
      <c r="D83" s="16" t="s">
        <v>63</v>
      </c>
      <c r="E83" s="1">
        <v>0</v>
      </c>
    </row>
    <row r="84" spans="1:5" ht="15.75">
      <c r="A84" s="13"/>
      <c r="B84" s="13"/>
      <c r="C84" s="15">
        <v>151300</v>
      </c>
      <c r="D84" s="16" t="s">
        <v>64</v>
      </c>
      <c r="E84" s="1">
        <f>SUM(E85:E86)</f>
        <v>0</v>
      </c>
    </row>
    <row r="85" spans="1:5" ht="15.75">
      <c r="A85" s="13"/>
      <c r="B85" s="13"/>
      <c r="C85" s="15">
        <v>151310</v>
      </c>
      <c r="D85" s="16" t="s">
        <v>65</v>
      </c>
      <c r="E85" s="1">
        <v>0</v>
      </c>
    </row>
    <row r="86" spans="1:5" ht="31.5">
      <c r="A86" s="13"/>
      <c r="B86" s="13"/>
      <c r="C86" s="15">
        <v>151320</v>
      </c>
      <c r="D86" s="16" t="s">
        <v>66</v>
      </c>
      <c r="E86" s="1">
        <v>0</v>
      </c>
    </row>
    <row r="87" spans="1:5" ht="47.25">
      <c r="A87" s="13"/>
      <c r="B87" s="13"/>
      <c r="C87" s="13">
        <v>151400</v>
      </c>
      <c r="D87" s="14" t="s">
        <v>67</v>
      </c>
      <c r="E87" s="1">
        <f>E88</f>
        <v>80000</v>
      </c>
    </row>
    <row r="88" spans="1:5" ht="47.25">
      <c r="A88" s="13"/>
      <c r="B88" s="13"/>
      <c r="C88" s="13">
        <v>151420</v>
      </c>
      <c r="D88" s="14" t="s">
        <v>68</v>
      </c>
      <c r="E88" s="1">
        <v>80000</v>
      </c>
    </row>
    <row r="89" spans="1:5" ht="78.75">
      <c r="A89" s="13"/>
      <c r="B89" s="13"/>
      <c r="C89" s="15">
        <v>151500</v>
      </c>
      <c r="D89" s="16" t="s">
        <v>69</v>
      </c>
      <c r="E89" s="1">
        <v>150000</v>
      </c>
    </row>
    <row r="90" spans="1:5" ht="15.75">
      <c r="A90" s="15"/>
      <c r="B90" s="15"/>
      <c r="C90" s="15">
        <v>151600</v>
      </c>
      <c r="D90" s="16" t="s">
        <v>54</v>
      </c>
      <c r="E90" s="1">
        <f>E91</f>
        <v>52500</v>
      </c>
    </row>
    <row r="91" spans="1:5" ht="15.75">
      <c r="A91" s="15"/>
      <c r="B91" s="15"/>
      <c r="C91" s="15">
        <v>151630</v>
      </c>
      <c r="D91" s="16" t="s">
        <v>70</v>
      </c>
      <c r="E91" s="1">
        <f>E92</f>
        <v>52500</v>
      </c>
    </row>
    <row r="92" spans="1:5" ht="15.75">
      <c r="A92" s="15"/>
      <c r="B92" s="15"/>
      <c r="C92" s="15">
        <v>151631</v>
      </c>
      <c r="D92" s="16" t="s">
        <v>71</v>
      </c>
      <c r="E92" s="1">
        <v>52500</v>
      </c>
    </row>
    <row r="93" spans="1:5" ht="31.5">
      <c r="A93" s="13"/>
      <c r="B93" s="13"/>
      <c r="C93" s="13">
        <v>152000</v>
      </c>
      <c r="D93" s="14" t="s">
        <v>72</v>
      </c>
      <c r="E93" s="1">
        <f>SUM(E94:E96)</f>
        <v>40193305</v>
      </c>
    </row>
    <row r="94" spans="1:5" ht="47.25">
      <c r="A94" s="13"/>
      <c r="B94" s="13"/>
      <c r="C94" s="13">
        <v>152100</v>
      </c>
      <c r="D94" s="14" t="s">
        <v>73</v>
      </c>
      <c r="E94" s="1">
        <v>3151674</v>
      </c>
    </row>
    <row r="95" spans="1:5" ht="47.25">
      <c r="A95" s="13"/>
      <c r="B95" s="13"/>
      <c r="C95" s="13">
        <v>152200</v>
      </c>
      <c r="D95" s="14" t="s">
        <v>74</v>
      </c>
      <c r="E95" s="1">
        <v>5276356</v>
      </c>
    </row>
    <row r="96" spans="1:5" ht="47.25">
      <c r="A96" s="13"/>
      <c r="B96" s="13"/>
      <c r="C96" s="13">
        <v>152300</v>
      </c>
      <c r="D96" s="14" t="s">
        <v>171</v>
      </c>
      <c r="E96" s="1">
        <v>31765275</v>
      </c>
    </row>
    <row r="97" spans="1:5" ht="47.25">
      <c r="A97" s="13"/>
      <c r="B97" s="13"/>
      <c r="C97" s="13">
        <v>153000</v>
      </c>
      <c r="D97" s="14" t="s">
        <v>75</v>
      </c>
      <c r="E97" s="1">
        <f>E98+E102+E103+E104+E105+E106+E115</f>
        <v>67537372</v>
      </c>
    </row>
    <row r="98" spans="1:5" ht="31.5">
      <c r="A98" s="13"/>
      <c r="B98" s="13"/>
      <c r="C98" s="13">
        <v>153100</v>
      </c>
      <c r="D98" s="14" t="s">
        <v>76</v>
      </c>
      <c r="E98" s="1">
        <f>E99+E100+E101</f>
        <v>53172938</v>
      </c>
    </row>
    <row r="99" spans="1:5" ht="15.75">
      <c r="A99" s="13"/>
      <c r="B99" s="13"/>
      <c r="C99" s="13">
        <v>153110</v>
      </c>
      <c r="D99" s="14" t="s">
        <v>77</v>
      </c>
      <c r="E99" s="1">
        <v>2114195</v>
      </c>
    </row>
    <row r="100" spans="1:5" ht="31.5">
      <c r="A100" s="13"/>
      <c r="B100" s="13"/>
      <c r="C100" s="13">
        <v>153120</v>
      </c>
      <c r="D100" s="14" t="s">
        <v>78</v>
      </c>
      <c r="E100" s="1">
        <v>22358</v>
      </c>
    </row>
    <row r="101" spans="1:5" ht="31.5">
      <c r="A101" s="13"/>
      <c r="B101" s="13"/>
      <c r="C101" s="13">
        <v>153130</v>
      </c>
      <c r="D101" s="14" t="s">
        <v>79</v>
      </c>
      <c r="E101" s="1">
        <v>51036385</v>
      </c>
    </row>
    <row r="102" spans="1:5" ht="15.75">
      <c r="A102" s="13"/>
      <c r="B102" s="13"/>
      <c r="C102" s="13">
        <v>153200</v>
      </c>
      <c r="D102" s="14" t="s">
        <v>80</v>
      </c>
      <c r="E102" s="1">
        <v>171374</v>
      </c>
    </row>
    <row r="103" spans="1:5" ht="31.5">
      <c r="A103" s="13"/>
      <c r="B103" s="13"/>
      <c r="C103" s="13">
        <v>153300</v>
      </c>
      <c r="D103" s="14" t="s">
        <v>81</v>
      </c>
      <c r="E103" s="1">
        <v>912335</v>
      </c>
    </row>
    <row r="104" spans="1:5" ht="31.5">
      <c r="A104" s="13"/>
      <c r="B104" s="13"/>
      <c r="C104" s="13">
        <v>153400</v>
      </c>
      <c r="D104" s="14" t="s">
        <v>82</v>
      </c>
      <c r="E104" s="1">
        <v>0</v>
      </c>
    </row>
    <row r="105" spans="1:5" ht="31.5">
      <c r="A105" s="13"/>
      <c r="B105" s="13"/>
      <c r="C105" s="13">
        <v>153500</v>
      </c>
      <c r="D105" s="14" t="s">
        <v>83</v>
      </c>
      <c r="E105" s="1">
        <v>238752</v>
      </c>
    </row>
    <row r="106" spans="1:5" ht="63">
      <c r="A106" s="13"/>
      <c r="B106" s="13"/>
      <c r="C106" s="13">
        <v>153600</v>
      </c>
      <c r="D106" s="14" t="s">
        <v>84</v>
      </c>
      <c r="E106" s="1">
        <f>E107+E108+E109+E110+E111+E112+E113+E114</f>
        <v>6281278</v>
      </c>
    </row>
    <row r="107" spans="1:5" ht="15.75">
      <c r="A107" s="13"/>
      <c r="B107" s="13"/>
      <c r="C107" s="13">
        <v>153610</v>
      </c>
      <c r="D107" s="14" t="s">
        <v>85</v>
      </c>
      <c r="E107" s="1">
        <v>33262</v>
      </c>
    </row>
    <row r="108" spans="1:5" ht="63">
      <c r="A108" s="13"/>
      <c r="B108" s="13"/>
      <c r="C108" s="13">
        <v>153620</v>
      </c>
      <c r="D108" s="14" t="s">
        <v>86</v>
      </c>
      <c r="E108" s="1">
        <v>0</v>
      </c>
    </row>
    <row r="109" spans="1:5" ht="47.25">
      <c r="A109" s="13"/>
      <c r="B109" s="13"/>
      <c r="C109" s="13">
        <v>153630</v>
      </c>
      <c r="D109" s="14" t="s">
        <v>240</v>
      </c>
      <c r="E109" s="1">
        <v>5578389</v>
      </c>
    </row>
    <row r="110" spans="1:5" ht="31.5">
      <c r="A110" s="13"/>
      <c r="B110" s="13"/>
      <c r="C110" s="13">
        <v>153640</v>
      </c>
      <c r="D110" s="14" t="s">
        <v>87</v>
      </c>
      <c r="E110" s="1">
        <v>553593</v>
      </c>
    </row>
    <row r="111" spans="1:5" ht="31.5">
      <c r="A111" s="15"/>
      <c r="B111" s="15"/>
      <c r="C111" s="15">
        <v>153650</v>
      </c>
      <c r="D111" s="16" t="s">
        <v>88</v>
      </c>
      <c r="E111" s="1">
        <v>6384</v>
      </c>
    </row>
    <row r="112" spans="1:5" ht="31.5">
      <c r="A112" s="15"/>
      <c r="B112" s="15"/>
      <c r="C112" s="15">
        <v>153670</v>
      </c>
      <c r="D112" s="16" t="s">
        <v>89</v>
      </c>
      <c r="E112" s="1">
        <v>0</v>
      </c>
    </row>
    <row r="113" spans="1:5" ht="15.75">
      <c r="A113" s="15"/>
      <c r="B113" s="15"/>
      <c r="C113" s="15">
        <v>153680</v>
      </c>
      <c r="D113" s="16" t="s">
        <v>90</v>
      </c>
      <c r="E113" s="1">
        <f>46509+47093</f>
        <v>93602</v>
      </c>
    </row>
    <row r="114" spans="1:5" ht="15.75">
      <c r="A114" s="15"/>
      <c r="B114" s="15"/>
      <c r="C114" s="15">
        <v>153690</v>
      </c>
      <c r="D114" s="16" t="s">
        <v>91</v>
      </c>
      <c r="E114" s="1">
        <v>16048</v>
      </c>
    </row>
    <row r="115" spans="1:5" ht="15.75">
      <c r="A115" s="15"/>
      <c r="B115" s="15"/>
      <c r="C115" s="15" t="s">
        <v>178</v>
      </c>
      <c r="D115" s="16" t="s">
        <v>179</v>
      </c>
      <c r="E115" s="1">
        <v>6760695</v>
      </c>
    </row>
    <row r="116" spans="1:5" ht="47.25">
      <c r="A116" s="13"/>
      <c r="B116" s="13"/>
      <c r="C116" s="13">
        <v>160000</v>
      </c>
      <c r="D116" s="14" t="s">
        <v>92</v>
      </c>
      <c r="E116" s="1">
        <f>E117+E130+E150+E191+E219+E224+E228+E231+E234</f>
        <v>1809059730</v>
      </c>
    </row>
    <row r="117" spans="1:6" ht="31.5">
      <c r="A117" s="13"/>
      <c r="B117" s="13"/>
      <c r="C117" s="15">
        <v>160100</v>
      </c>
      <c r="D117" s="16" t="s">
        <v>230</v>
      </c>
      <c r="E117" s="1">
        <f>E118+E119+E122+E123+E124</f>
        <v>1548218657</v>
      </c>
      <c r="F117" s="22">
        <f>E117+E220+E232</f>
        <v>1566672463</v>
      </c>
    </row>
    <row r="118" spans="1:5" ht="15.75">
      <c r="A118" s="13"/>
      <c r="B118" s="13"/>
      <c r="C118" s="15">
        <v>160110</v>
      </c>
      <c r="D118" s="16" t="s">
        <v>93</v>
      </c>
      <c r="E118" s="1">
        <f>1245322345-6000000</f>
        <v>1239322345</v>
      </c>
    </row>
    <row r="119" spans="1:5" ht="31.5">
      <c r="A119" s="13"/>
      <c r="B119" s="13"/>
      <c r="C119" s="15">
        <v>160120</v>
      </c>
      <c r="D119" s="16" t="s">
        <v>94</v>
      </c>
      <c r="E119" s="1">
        <f>E120+E121</f>
        <v>172755760</v>
      </c>
    </row>
    <row r="120" spans="1:5" ht="31.5">
      <c r="A120" s="13"/>
      <c r="B120" s="13"/>
      <c r="C120" s="15">
        <v>160121</v>
      </c>
      <c r="D120" s="16" t="s">
        <v>216</v>
      </c>
      <c r="E120" s="1">
        <v>169325742</v>
      </c>
    </row>
    <row r="121" spans="1:5" ht="47.25">
      <c r="A121" s="13"/>
      <c r="B121" s="13"/>
      <c r="C121" s="15">
        <v>160122</v>
      </c>
      <c r="D121" s="16" t="s">
        <v>217</v>
      </c>
      <c r="E121" s="1">
        <v>3430018</v>
      </c>
    </row>
    <row r="122" spans="1:5" ht="31.5">
      <c r="A122" s="13"/>
      <c r="B122" s="13"/>
      <c r="C122" s="15">
        <v>160130</v>
      </c>
      <c r="D122" s="16" t="s">
        <v>95</v>
      </c>
      <c r="E122" s="1">
        <v>130401635</v>
      </c>
    </row>
    <row r="123" spans="1:5" ht="31.5">
      <c r="A123" s="13"/>
      <c r="B123" s="13"/>
      <c r="C123" s="15">
        <v>160140</v>
      </c>
      <c r="D123" s="16" t="s">
        <v>96</v>
      </c>
      <c r="E123" s="1">
        <v>942794</v>
      </c>
    </row>
    <row r="124" spans="1:5" ht="78.75">
      <c r="A124" s="13"/>
      <c r="B124" s="13"/>
      <c r="C124" s="15">
        <v>160150</v>
      </c>
      <c r="D124" s="16" t="s">
        <v>255</v>
      </c>
      <c r="E124" s="1">
        <f>E125+E126+E127+E128+E129</f>
        <v>4796123</v>
      </c>
    </row>
    <row r="125" spans="1:5" ht="78.75">
      <c r="A125" s="13"/>
      <c r="B125" s="13"/>
      <c r="C125" s="15">
        <v>160152</v>
      </c>
      <c r="D125" s="16" t="s">
        <v>244</v>
      </c>
      <c r="E125" s="1">
        <v>344308</v>
      </c>
    </row>
    <row r="126" spans="1:5" ht="47.25">
      <c r="A126" s="13"/>
      <c r="B126" s="13"/>
      <c r="C126" s="15">
        <v>160153</v>
      </c>
      <c r="D126" s="16" t="s">
        <v>234</v>
      </c>
      <c r="E126" s="1">
        <v>0</v>
      </c>
    </row>
    <row r="127" spans="1:5" ht="47.25">
      <c r="A127" s="13"/>
      <c r="B127" s="13"/>
      <c r="C127" s="15">
        <v>160154</v>
      </c>
      <c r="D127" s="16" t="s">
        <v>97</v>
      </c>
      <c r="E127" s="1">
        <v>1609853</v>
      </c>
    </row>
    <row r="128" spans="1:5" ht="204.75">
      <c r="A128" s="13"/>
      <c r="B128" s="13"/>
      <c r="C128" s="15" t="s">
        <v>173</v>
      </c>
      <c r="D128" s="16" t="s">
        <v>218</v>
      </c>
      <c r="E128" s="1">
        <v>2616760</v>
      </c>
    </row>
    <row r="129" spans="1:5" ht="252">
      <c r="A129" s="13"/>
      <c r="B129" s="13"/>
      <c r="C129" s="15" t="s">
        <v>184</v>
      </c>
      <c r="D129" s="17" t="s">
        <v>219</v>
      </c>
      <c r="E129" s="1">
        <v>225202</v>
      </c>
    </row>
    <row r="130" spans="1:6" s="3" customFormat="1" ht="31.5">
      <c r="A130" s="13"/>
      <c r="B130" s="13"/>
      <c r="C130" s="15">
        <v>160200</v>
      </c>
      <c r="D130" s="16" t="s">
        <v>220</v>
      </c>
      <c r="E130" s="1">
        <f>E131+E133+E138+E143</f>
        <v>37509411</v>
      </c>
      <c r="F130" s="25">
        <f>E130+E150+E191+E221+E224+E228+E233</f>
        <v>196538983</v>
      </c>
    </row>
    <row r="131" spans="1:5" s="3" customFormat="1" ht="47.25">
      <c r="A131" s="13"/>
      <c r="B131" s="13"/>
      <c r="C131" s="13">
        <v>160210</v>
      </c>
      <c r="D131" s="14" t="s">
        <v>221</v>
      </c>
      <c r="E131" s="1">
        <f>E132</f>
        <v>1883932</v>
      </c>
    </row>
    <row r="132" spans="1:5" s="3" customFormat="1" ht="63">
      <c r="A132" s="13"/>
      <c r="B132" s="13"/>
      <c r="C132" s="13">
        <v>160211</v>
      </c>
      <c r="D132" s="14" t="s">
        <v>222</v>
      </c>
      <c r="E132" s="1">
        <v>1883932</v>
      </c>
    </row>
    <row r="133" spans="1:5" s="3" customFormat="1" ht="47.25">
      <c r="A133" s="13"/>
      <c r="B133" s="13"/>
      <c r="C133" s="13">
        <v>160220</v>
      </c>
      <c r="D133" s="14" t="s">
        <v>98</v>
      </c>
      <c r="E133" s="1">
        <f>E134+E135+E136+E137</f>
        <v>4391271</v>
      </c>
    </row>
    <row r="134" spans="1:5" s="3" customFormat="1" ht="63">
      <c r="A134" s="13"/>
      <c r="B134" s="13"/>
      <c r="C134" s="13">
        <v>160221</v>
      </c>
      <c r="D134" s="14" t="s">
        <v>191</v>
      </c>
      <c r="E134" s="1">
        <v>940000</v>
      </c>
    </row>
    <row r="135" spans="1:5" s="3" customFormat="1" ht="63">
      <c r="A135" s="13"/>
      <c r="B135" s="13"/>
      <c r="C135" s="13">
        <v>160222</v>
      </c>
      <c r="D135" s="14" t="s">
        <v>192</v>
      </c>
      <c r="E135" s="1">
        <v>1218040</v>
      </c>
    </row>
    <row r="136" spans="1:5" s="3" customFormat="1" ht="63">
      <c r="A136" s="13"/>
      <c r="B136" s="13"/>
      <c r="C136" s="13">
        <v>160223</v>
      </c>
      <c r="D136" s="14" t="s">
        <v>193</v>
      </c>
      <c r="E136" s="1">
        <v>882240</v>
      </c>
    </row>
    <row r="137" spans="1:5" s="3" customFormat="1" ht="47.25">
      <c r="A137" s="13"/>
      <c r="B137" s="13"/>
      <c r="C137" s="13">
        <v>160224</v>
      </c>
      <c r="D137" s="14" t="s">
        <v>259</v>
      </c>
      <c r="E137" s="1">
        <v>1350991</v>
      </c>
    </row>
    <row r="138" spans="1:5" s="3" customFormat="1" ht="47.25">
      <c r="A138" s="13"/>
      <c r="B138" s="13"/>
      <c r="C138" s="13">
        <v>160230</v>
      </c>
      <c r="D138" s="14" t="s">
        <v>99</v>
      </c>
      <c r="E138" s="1">
        <f>E139+E140+E141+E142</f>
        <v>2066937</v>
      </c>
    </row>
    <row r="139" spans="1:5" s="3" customFormat="1" ht="31.5">
      <c r="A139" s="13"/>
      <c r="B139" s="13"/>
      <c r="C139" s="13">
        <v>160231</v>
      </c>
      <c r="D139" s="14" t="s">
        <v>247</v>
      </c>
      <c r="E139" s="1">
        <v>128910</v>
      </c>
    </row>
    <row r="140" spans="1:5" s="3" customFormat="1" ht="94.5">
      <c r="A140" s="13"/>
      <c r="B140" s="13"/>
      <c r="C140" s="13">
        <v>160232</v>
      </c>
      <c r="D140" s="14" t="s">
        <v>248</v>
      </c>
      <c r="E140" s="1">
        <v>1812700</v>
      </c>
    </row>
    <row r="141" spans="1:5" s="3" customFormat="1" ht="94.5">
      <c r="A141" s="13"/>
      <c r="B141" s="13"/>
      <c r="C141" s="13">
        <v>160233</v>
      </c>
      <c r="D141" s="14" t="s">
        <v>254</v>
      </c>
      <c r="E141" s="1">
        <v>40000</v>
      </c>
    </row>
    <row r="142" spans="1:5" s="3" customFormat="1" ht="78.75">
      <c r="A142" s="13"/>
      <c r="B142" s="13"/>
      <c r="C142" s="13">
        <v>160234</v>
      </c>
      <c r="D142" s="14" t="s">
        <v>249</v>
      </c>
      <c r="E142" s="1">
        <v>85327</v>
      </c>
    </row>
    <row r="143" spans="1:5" s="3" customFormat="1" ht="15.75">
      <c r="A143" s="13"/>
      <c r="B143" s="13"/>
      <c r="C143" s="13">
        <v>160240</v>
      </c>
      <c r="D143" s="14" t="s">
        <v>100</v>
      </c>
      <c r="E143" s="1">
        <f>E144+E145+E146+E147+E148+E149</f>
        <v>29167271</v>
      </c>
    </row>
    <row r="144" spans="1:5" s="3" customFormat="1" ht="31.5">
      <c r="A144" s="13"/>
      <c r="B144" s="13"/>
      <c r="C144" s="13">
        <v>160241</v>
      </c>
      <c r="D144" s="14" t="s">
        <v>101</v>
      </c>
      <c r="E144" s="1">
        <v>270278</v>
      </c>
    </row>
    <row r="145" spans="1:5" s="3" customFormat="1" ht="78.75">
      <c r="A145" s="13"/>
      <c r="B145" s="13"/>
      <c r="C145" s="13">
        <v>160242</v>
      </c>
      <c r="D145" s="14" t="s">
        <v>256</v>
      </c>
      <c r="E145" s="1">
        <v>3960</v>
      </c>
    </row>
    <row r="146" spans="1:5" s="3" customFormat="1" ht="31.5">
      <c r="A146" s="13"/>
      <c r="B146" s="13"/>
      <c r="C146" s="13">
        <v>160243</v>
      </c>
      <c r="D146" s="14" t="s">
        <v>250</v>
      </c>
      <c r="E146" s="1">
        <v>2851886</v>
      </c>
    </row>
    <row r="147" spans="1:5" s="3" customFormat="1" ht="31.5">
      <c r="A147" s="13"/>
      <c r="B147" s="13"/>
      <c r="C147" s="13">
        <v>160244</v>
      </c>
      <c r="D147" s="14" t="s">
        <v>251</v>
      </c>
      <c r="E147" s="1">
        <v>13210000</v>
      </c>
    </row>
    <row r="148" spans="1:5" s="3" customFormat="1" ht="31.5">
      <c r="A148" s="13"/>
      <c r="B148" s="13"/>
      <c r="C148" s="13">
        <v>160245</v>
      </c>
      <c r="D148" s="14" t="s">
        <v>252</v>
      </c>
      <c r="E148" s="1">
        <v>10140590</v>
      </c>
    </row>
    <row r="149" spans="1:5" s="3" customFormat="1" ht="31.5">
      <c r="A149" s="13"/>
      <c r="B149" s="13"/>
      <c r="C149" s="13">
        <v>160246</v>
      </c>
      <c r="D149" s="14" t="s">
        <v>253</v>
      </c>
      <c r="E149" s="1">
        <v>2690557</v>
      </c>
    </row>
    <row r="150" spans="1:5" ht="47.25">
      <c r="A150" s="13"/>
      <c r="B150" s="13"/>
      <c r="C150" s="13">
        <v>160300</v>
      </c>
      <c r="D150" s="14" t="s">
        <v>102</v>
      </c>
      <c r="E150" s="1">
        <f>E151+E157+E163+E164+E173</f>
        <v>99419975</v>
      </c>
    </row>
    <row r="151" spans="1:5" ht="78.75">
      <c r="A151" s="13"/>
      <c r="B151" s="13"/>
      <c r="C151" s="13" t="s">
        <v>194</v>
      </c>
      <c r="D151" s="14" t="s">
        <v>260</v>
      </c>
      <c r="E151" s="1">
        <f>E152+E153+E154+E155+E156</f>
        <v>5958223</v>
      </c>
    </row>
    <row r="152" spans="1:5" ht="78.75">
      <c r="A152" s="13"/>
      <c r="B152" s="13"/>
      <c r="C152" s="13">
        <v>160312</v>
      </c>
      <c r="D152" s="14" t="s">
        <v>235</v>
      </c>
      <c r="E152" s="1">
        <v>185590</v>
      </c>
    </row>
    <row r="153" spans="1:5" ht="47.25">
      <c r="A153" s="13"/>
      <c r="B153" s="13"/>
      <c r="C153" s="13">
        <v>160313</v>
      </c>
      <c r="D153" s="14" t="s">
        <v>236</v>
      </c>
      <c r="E153" s="1">
        <v>11329</v>
      </c>
    </row>
    <row r="154" spans="1:5" ht="47.25">
      <c r="A154" s="13"/>
      <c r="B154" s="13"/>
      <c r="C154" s="13">
        <v>160314</v>
      </c>
      <c r="D154" s="14" t="s">
        <v>103</v>
      </c>
      <c r="E154" s="1">
        <v>1503132</v>
      </c>
    </row>
    <row r="155" spans="1:5" ht="198" customHeight="1">
      <c r="A155" s="13"/>
      <c r="B155" s="13"/>
      <c r="C155" s="15" t="s">
        <v>174</v>
      </c>
      <c r="D155" s="16" t="s">
        <v>232</v>
      </c>
      <c r="E155" s="1">
        <v>4100000</v>
      </c>
    </row>
    <row r="156" spans="1:5" ht="252">
      <c r="A156" s="13"/>
      <c r="B156" s="13"/>
      <c r="C156" s="15" t="s">
        <v>185</v>
      </c>
      <c r="D156" s="16" t="s">
        <v>223</v>
      </c>
      <c r="E156" s="1">
        <v>158172</v>
      </c>
    </row>
    <row r="157" spans="1:5" ht="15.75">
      <c r="A157" s="13"/>
      <c r="B157" s="13"/>
      <c r="C157" s="13">
        <v>160320</v>
      </c>
      <c r="D157" s="14" t="s">
        <v>104</v>
      </c>
      <c r="E157" s="1">
        <f>E158+E159+E160+E161+E162</f>
        <v>2850508</v>
      </c>
    </row>
    <row r="158" spans="1:5" ht="94.5">
      <c r="A158" s="13"/>
      <c r="B158" s="13"/>
      <c r="C158" s="13">
        <v>160321</v>
      </c>
      <c r="D158" s="14" t="s">
        <v>105</v>
      </c>
      <c r="E158" s="1">
        <v>614790</v>
      </c>
    </row>
    <row r="159" spans="1:5" ht="63">
      <c r="A159" s="13"/>
      <c r="B159" s="13"/>
      <c r="C159" s="13">
        <v>160322</v>
      </c>
      <c r="D159" s="14" t="s">
        <v>106</v>
      </c>
      <c r="E159" s="1">
        <v>1030767</v>
      </c>
    </row>
    <row r="160" spans="1:5" ht="78.75">
      <c r="A160" s="13"/>
      <c r="B160" s="13"/>
      <c r="C160" s="13">
        <v>160323</v>
      </c>
      <c r="D160" s="14" t="s">
        <v>107</v>
      </c>
      <c r="E160" s="1">
        <v>1131110</v>
      </c>
    </row>
    <row r="161" spans="1:5" ht="94.5">
      <c r="A161" s="13"/>
      <c r="B161" s="13"/>
      <c r="C161" s="13">
        <v>160324</v>
      </c>
      <c r="D161" s="14" t="s">
        <v>108</v>
      </c>
      <c r="E161" s="1">
        <v>15840</v>
      </c>
    </row>
    <row r="162" spans="1:5" ht="94.5">
      <c r="A162" s="13"/>
      <c r="B162" s="13"/>
      <c r="C162" s="13">
        <v>160325</v>
      </c>
      <c r="D162" s="14" t="s">
        <v>109</v>
      </c>
      <c r="E162" s="1">
        <v>58001</v>
      </c>
    </row>
    <row r="163" spans="1:5" s="18" customFormat="1" ht="47.25">
      <c r="A163" s="13"/>
      <c r="B163" s="13"/>
      <c r="C163" s="13">
        <v>160330</v>
      </c>
      <c r="D163" s="14" t="s">
        <v>195</v>
      </c>
      <c r="E163" s="1">
        <v>55455</v>
      </c>
    </row>
    <row r="164" spans="1:5" ht="15.75">
      <c r="A164" s="13"/>
      <c r="B164" s="13"/>
      <c r="C164" s="13">
        <v>160340</v>
      </c>
      <c r="D164" s="14" t="s">
        <v>110</v>
      </c>
      <c r="E164" s="1">
        <f>E165+E166+E167+E168+E169+E170+E171+E172</f>
        <v>58926750</v>
      </c>
    </row>
    <row r="165" spans="1:5" ht="47.25">
      <c r="A165" s="13"/>
      <c r="B165" s="13"/>
      <c r="C165" s="13">
        <v>160341</v>
      </c>
      <c r="D165" s="14" t="s">
        <v>111</v>
      </c>
      <c r="E165" s="1">
        <f>2858220+510000</f>
        <v>3368220</v>
      </c>
    </row>
    <row r="166" spans="1:5" ht="31.5">
      <c r="A166" s="13"/>
      <c r="B166" s="13"/>
      <c r="C166" s="13">
        <v>160342</v>
      </c>
      <c r="D166" s="14" t="s">
        <v>112</v>
      </c>
      <c r="E166" s="1">
        <v>38192454</v>
      </c>
    </row>
    <row r="167" spans="1:5" ht="31.5">
      <c r="A167" s="13"/>
      <c r="B167" s="13"/>
      <c r="C167" s="13">
        <v>160343</v>
      </c>
      <c r="D167" s="14" t="s">
        <v>113</v>
      </c>
      <c r="E167" s="1">
        <v>21105</v>
      </c>
    </row>
    <row r="168" spans="1:5" ht="15.75">
      <c r="A168" s="13"/>
      <c r="B168" s="13"/>
      <c r="C168" s="13">
        <v>160344</v>
      </c>
      <c r="D168" s="14" t="s">
        <v>114</v>
      </c>
      <c r="E168" s="1">
        <v>13221228</v>
      </c>
    </row>
    <row r="169" spans="1:5" ht="47.25">
      <c r="A169" s="13"/>
      <c r="B169" s="13"/>
      <c r="C169" s="13">
        <v>160345</v>
      </c>
      <c r="D169" s="14" t="s">
        <v>224</v>
      </c>
      <c r="E169" s="1">
        <v>33321</v>
      </c>
    </row>
    <row r="170" spans="1:5" ht="63">
      <c r="A170" s="13"/>
      <c r="B170" s="13"/>
      <c r="C170" s="13">
        <v>160346</v>
      </c>
      <c r="D170" s="14" t="s">
        <v>225</v>
      </c>
      <c r="E170" s="1">
        <v>1535948</v>
      </c>
    </row>
    <row r="171" spans="1:5" ht="47.25">
      <c r="A171" s="13"/>
      <c r="B171" s="13"/>
      <c r="C171" s="13">
        <v>160347</v>
      </c>
      <c r="D171" s="14" t="s">
        <v>115</v>
      </c>
      <c r="E171" s="1">
        <v>234180</v>
      </c>
    </row>
    <row r="172" spans="1:5" ht="31.5">
      <c r="A172" s="13"/>
      <c r="B172" s="13"/>
      <c r="C172" s="13" t="s">
        <v>186</v>
      </c>
      <c r="D172" s="14" t="s">
        <v>187</v>
      </c>
      <c r="E172" s="1">
        <v>2320294</v>
      </c>
    </row>
    <row r="173" spans="1:5" ht="15.75">
      <c r="A173" s="13"/>
      <c r="B173" s="13"/>
      <c r="C173" s="13">
        <v>160360</v>
      </c>
      <c r="D173" s="14" t="s">
        <v>116</v>
      </c>
      <c r="E173" s="1">
        <f>E174+E175+E176+E177+E178+E179+E180+E181+E182+E183+E184+E185+E186+E187+E188+E189+E190</f>
        <v>31629039</v>
      </c>
    </row>
    <row r="174" spans="1:5" ht="47.25">
      <c r="A174" s="13"/>
      <c r="B174" s="13"/>
      <c r="C174" s="13">
        <v>160361</v>
      </c>
      <c r="D174" s="14" t="s">
        <v>117</v>
      </c>
      <c r="E174" s="1">
        <v>106696</v>
      </c>
    </row>
    <row r="175" spans="1:5" ht="47.25">
      <c r="A175" s="13"/>
      <c r="B175" s="13"/>
      <c r="C175" s="13">
        <v>160362</v>
      </c>
      <c r="D175" s="14" t="s">
        <v>118</v>
      </c>
      <c r="E175" s="1">
        <v>23447770</v>
      </c>
    </row>
    <row r="176" spans="1:5" ht="94.5">
      <c r="A176" s="13"/>
      <c r="B176" s="13"/>
      <c r="C176" s="13">
        <v>160363</v>
      </c>
      <c r="D176" s="14" t="s">
        <v>196</v>
      </c>
      <c r="E176" s="1">
        <v>1342873</v>
      </c>
    </row>
    <row r="177" spans="1:5" ht="63">
      <c r="A177" s="13"/>
      <c r="B177" s="13"/>
      <c r="C177" s="13">
        <v>160364</v>
      </c>
      <c r="D177" s="14" t="s">
        <v>119</v>
      </c>
      <c r="E177" s="1">
        <v>229140</v>
      </c>
    </row>
    <row r="178" spans="1:5" ht="47.25">
      <c r="A178" s="13"/>
      <c r="B178" s="13"/>
      <c r="C178" s="13">
        <v>160365</v>
      </c>
      <c r="D178" s="14" t="s">
        <v>120</v>
      </c>
      <c r="E178" s="1">
        <v>15075</v>
      </c>
    </row>
    <row r="179" spans="1:5" ht="63">
      <c r="A179" s="13"/>
      <c r="B179" s="13"/>
      <c r="C179" s="13">
        <v>160366</v>
      </c>
      <c r="D179" s="14" t="s">
        <v>121</v>
      </c>
      <c r="E179" s="1">
        <v>32562</v>
      </c>
    </row>
    <row r="180" spans="1:5" ht="63">
      <c r="A180" s="13"/>
      <c r="B180" s="13"/>
      <c r="C180" s="13">
        <v>160367</v>
      </c>
      <c r="D180" s="14" t="s">
        <v>231</v>
      </c>
      <c r="E180" s="1">
        <v>1717811</v>
      </c>
    </row>
    <row r="181" spans="1:5" ht="94.5">
      <c r="A181" s="13"/>
      <c r="B181" s="13"/>
      <c r="C181" s="13">
        <v>160368</v>
      </c>
      <c r="D181" s="14" t="s">
        <v>122</v>
      </c>
      <c r="E181" s="1">
        <v>726708</v>
      </c>
    </row>
    <row r="182" spans="1:5" ht="94.5">
      <c r="A182" s="13"/>
      <c r="B182" s="13"/>
      <c r="C182" s="13">
        <v>160369</v>
      </c>
      <c r="D182" s="14" t="s">
        <v>123</v>
      </c>
      <c r="E182" s="1">
        <v>96834</v>
      </c>
    </row>
    <row r="183" spans="1:5" ht="63">
      <c r="A183" s="13"/>
      <c r="B183" s="13"/>
      <c r="C183" s="13">
        <v>160370</v>
      </c>
      <c r="D183" s="14" t="s">
        <v>124</v>
      </c>
      <c r="E183" s="1">
        <v>1354194</v>
      </c>
    </row>
    <row r="184" spans="1:5" ht="78.75">
      <c r="A184" s="13"/>
      <c r="B184" s="13"/>
      <c r="C184" s="13">
        <v>160371</v>
      </c>
      <c r="D184" s="14" t="s">
        <v>237</v>
      </c>
      <c r="E184" s="1">
        <v>70348</v>
      </c>
    </row>
    <row r="185" spans="1:5" ht="31.5">
      <c r="A185" s="13"/>
      <c r="B185" s="13"/>
      <c r="C185" s="13">
        <v>160372</v>
      </c>
      <c r="D185" s="14" t="s">
        <v>125</v>
      </c>
      <c r="E185" s="1">
        <f>1239769-24197</f>
        <v>1215572</v>
      </c>
    </row>
    <row r="186" spans="1:5" ht="63">
      <c r="A186" s="13"/>
      <c r="B186" s="13"/>
      <c r="C186" s="13">
        <v>160373</v>
      </c>
      <c r="D186" s="14" t="s">
        <v>126</v>
      </c>
      <c r="E186" s="1">
        <v>115370</v>
      </c>
    </row>
    <row r="187" spans="1:5" ht="78.75">
      <c r="A187" s="13"/>
      <c r="B187" s="13"/>
      <c r="C187" s="13">
        <v>160374</v>
      </c>
      <c r="D187" s="14" t="s">
        <v>197</v>
      </c>
      <c r="E187" s="1">
        <v>19974</v>
      </c>
    </row>
    <row r="188" spans="1:5" ht="63">
      <c r="A188" s="13"/>
      <c r="B188" s="13"/>
      <c r="C188" s="13">
        <v>160375</v>
      </c>
      <c r="D188" s="14" t="s">
        <v>257</v>
      </c>
      <c r="E188" s="1">
        <v>988632</v>
      </c>
    </row>
    <row r="189" spans="1:5" ht="63">
      <c r="A189" s="13"/>
      <c r="B189" s="13"/>
      <c r="C189" s="13">
        <v>160378</v>
      </c>
      <c r="D189" s="14" t="s">
        <v>198</v>
      </c>
      <c r="E189" s="1">
        <v>139480</v>
      </c>
    </row>
    <row r="190" spans="1:5" ht="78.75">
      <c r="A190" s="13"/>
      <c r="B190" s="13"/>
      <c r="C190" s="13" t="s">
        <v>188</v>
      </c>
      <c r="D190" s="14" t="s">
        <v>226</v>
      </c>
      <c r="E190" s="1">
        <v>10000</v>
      </c>
    </row>
    <row r="191" spans="1:5" ht="126">
      <c r="A191" s="13"/>
      <c r="B191" s="13"/>
      <c r="C191" s="13">
        <v>160400</v>
      </c>
      <c r="D191" s="14" t="s">
        <v>199</v>
      </c>
      <c r="E191" s="1">
        <f>E192+E213</f>
        <v>29665059</v>
      </c>
    </row>
    <row r="192" spans="1:5" ht="63">
      <c r="A192" s="13"/>
      <c r="B192" s="13"/>
      <c r="C192" s="13">
        <v>160410</v>
      </c>
      <c r="D192" s="14" t="s">
        <v>127</v>
      </c>
      <c r="E192" s="1">
        <f>SUM(E193:E212)</f>
        <v>28561352</v>
      </c>
    </row>
    <row r="193" spans="1:5" ht="31.5">
      <c r="A193" s="13"/>
      <c r="B193" s="13"/>
      <c r="C193" s="13">
        <v>160412</v>
      </c>
      <c r="D193" s="14" t="s">
        <v>227</v>
      </c>
      <c r="E193" s="1">
        <v>4350</v>
      </c>
    </row>
    <row r="194" spans="1:5" ht="47.25">
      <c r="A194" s="13"/>
      <c r="B194" s="13"/>
      <c r="C194" s="13">
        <v>160414</v>
      </c>
      <c r="D194" s="14" t="s">
        <v>128</v>
      </c>
      <c r="E194" s="1">
        <v>10440</v>
      </c>
    </row>
    <row r="195" spans="1:5" ht="47.25">
      <c r="A195" s="13"/>
      <c r="B195" s="13"/>
      <c r="C195" s="13">
        <v>160415</v>
      </c>
      <c r="D195" s="14" t="s">
        <v>228</v>
      </c>
      <c r="E195" s="1">
        <v>501120</v>
      </c>
    </row>
    <row r="196" spans="1:5" ht="63">
      <c r="A196" s="13"/>
      <c r="B196" s="13"/>
      <c r="C196" s="13">
        <v>160420</v>
      </c>
      <c r="D196" s="14" t="s">
        <v>129</v>
      </c>
      <c r="E196" s="1">
        <v>616660</v>
      </c>
    </row>
    <row r="197" spans="1:5" ht="47.25">
      <c r="A197" s="13"/>
      <c r="B197" s="13"/>
      <c r="C197" s="13">
        <v>160421</v>
      </c>
      <c r="D197" s="14" t="s">
        <v>130</v>
      </c>
      <c r="E197" s="1">
        <v>192096</v>
      </c>
    </row>
    <row r="198" spans="1:5" ht="47.25">
      <c r="A198" s="13"/>
      <c r="B198" s="13"/>
      <c r="C198" s="13">
        <v>160422</v>
      </c>
      <c r="D198" s="14" t="s">
        <v>131</v>
      </c>
      <c r="E198" s="1">
        <v>3086064</v>
      </c>
    </row>
    <row r="199" spans="1:5" ht="47.25">
      <c r="A199" s="13"/>
      <c r="B199" s="13"/>
      <c r="C199" s="13">
        <v>160423</v>
      </c>
      <c r="D199" s="14" t="s">
        <v>132</v>
      </c>
      <c r="E199" s="1">
        <v>3328808</v>
      </c>
    </row>
    <row r="200" spans="1:5" ht="47.25">
      <c r="A200" s="13"/>
      <c r="B200" s="13"/>
      <c r="C200" s="13">
        <v>160424</v>
      </c>
      <c r="D200" s="14" t="s">
        <v>200</v>
      </c>
      <c r="E200" s="1">
        <v>140592</v>
      </c>
    </row>
    <row r="201" spans="1:5" ht="47.25">
      <c r="A201" s="13"/>
      <c r="B201" s="13"/>
      <c r="C201" s="13">
        <v>160425</v>
      </c>
      <c r="D201" s="14" t="s">
        <v>201</v>
      </c>
      <c r="E201" s="1">
        <v>3546120</v>
      </c>
    </row>
    <row r="202" spans="1:5" ht="63">
      <c r="A202" s="13"/>
      <c r="B202" s="13"/>
      <c r="C202" s="13">
        <v>160426</v>
      </c>
      <c r="D202" s="14" t="s">
        <v>133</v>
      </c>
      <c r="E202" s="1">
        <f>14672128-100000</f>
        <v>14572128</v>
      </c>
    </row>
    <row r="203" spans="1:5" ht="47.25">
      <c r="A203" s="13"/>
      <c r="B203" s="13"/>
      <c r="C203" s="13">
        <v>160427</v>
      </c>
      <c r="D203" s="14" t="s">
        <v>134</v>
      </c>
      <c r="E203" s="1">
        <v>96048</v>
      </c>
    </row>
    <row r="204" spans="1:5" ht="47.25">
      <c r="A204" s="13"/>
      <c r="B204" s="13"/>
      <c r="C204" s="13">
        <v>160428</v>
      </c>
      <c r="D204" s="14" t="s">
        <v>135</v>
      </c>
      <c r="E204" s="1">
        <v>1577600</v>
      </c>
    </row>
    <row r="205" spans="1:5" ht="47.25">
      <c r="A205" s="13"/>
      <c r="B205" s="13"/>
      <c r="C205" s="13">
        <v>160429</v>
      </c>
      <c r="D205" s="14" t="s">
        <v>136</v>
      </c>
      <c r="E205" s="1">
        <v>124068</v>
      </c>
    </row>
    <row r="206" spans="1:5" ht="47.25">
      <c r="A206" s="13"/>
      <c r="B206" s="13"/>
      <c r="C206" s="13">
        <v>160430</v>
      </c>
      <c r="D206" s="14" t="s">
        <v>137</v>
      </c>
      <c r="E206" s="1">
        <v>69600</v>
      </c>
    </row>
    <row r="207" spans="1:5" ht="47.25">
      <c r="A207" s="13"/>
      <c r="B207" s="13"/>
      <c r="C207" s="13">
        <v>160431</v>
      </c>
      <c r="D207" s="14" t="s">
        <v>138</v>
      </c>
      <c r="E207" s="1">
        <v>228290</v>
      </c>
    </row>
    <row r="208" spans="1:5" ht="47.25">
      <c r="A208" s="13"/>
      <c r="B208" s="13"/>
      <c r="C208" s="13">
        <v>160432</v>
      </c>
      <c r="D208" s="14" t="s">
        <v>139</v>
      </c>
      <c r="E208" s="1">
        <v>206715</v>
      </c>
    </row>
    <row r="209" spans="1:5" ht="47.25">
      <c r="A209" s="13"/>
      <c r="B209" s="13"/>
      <c r="C209" s="13">
        <v>160440</v>
      </c>
      <c r="D209" s="14" t="s">
        <v>202</v>
      </c>
      <c r="E209" s="1">
        <v>100225</v>
      </c>
    </row>
    <row r="210" spans="1:5" ht="47.25">
      <c r="A210" s="13"/>
      <c r="B210" s="13"/>
      <c r="C210" s="13">
        <v>160442</v>
      </c>
      <c r="D210" s="14" t="s">
        <v>140</v>
      </c>
      <c r="E210" s="1">
        <v>99180</v>
      </c>
    </row>
    <row r="211" spans="1:5" ht="63">
      <c r="A211" s="13"/>
      <c r="B211" s="13"/>
      <c r="C211" s="13">
        <v>160444</v>
      </c>
      <c r="D211" s="14" t="s">
        <v>141</v>
      </c>
      <c r="E211" s="1">
        <v>44544</v>
      </c>
    </row>
    <row r="212" spans="1:5" ht="47.25">
      <c r="A212" s="13"/>
      <c r="B212" s="13"/>
      <c r="C212" s="13">
        <v>160445</v>
      </c>
      <c r="D212" s="14" t="s">
        <v>142</v>
      </c>
      <c r="E212" s="1">
        <v>16704</v>
      </c>
    </row>
    <row r="213" spans="1:5" ht="63">
      <c r="A213" s="13"/>
      <c r="B213" s="13"/>
      <c r="C213" s="13">
        <v>160450</v>
      </c>
      <c r="D213" s="14" t="s">
        <v>143</v>
      </c>
      <c r="E213" s="1">
        <f>E214+E215+E216+E217</f>
        <v>1103707</v>
      </c>
    </row>
    <row r="214" spans="1:5" ht="47.25">
      <c r="A214" s="13"/>
      <c r="B214" s="13"/>
      <c r="C214" s="13">
        <v>160451</v>
      </c>
      <c r="D214" s="14" t="s">
        <v>144</v>
      </c>
      <c r="E214" s="1">
        <v>46351</v>
      </c>
    </row>
    <row r="215" spans="1:5" ht="47.25">
      <c r="A215" s="13"/>
      <c r="B215" s="13"/>
      <c r="C215" s="13">
        <v>160452</v>
      </c>
      <c r="D215" s="14" t="s">
        <v>145</v>
      </c>
      <c r="E215" s="1">
        <v>108060</v>
      </c>
    </row>
    <row r="216" spans="1:5" ht="47.25">
      <c r="A216" s="13"/>
      <c r="B216" s="13"/>
      <c r="C216" s="13">
        <v>160453</v>
      </c>
      <c r="D216" s="14" t="s">
        <v>146</v>
      </c>
      <c r="E216" s="1">
        <v>19296</v>
      </c>
    </row>
    <row r="217" spans="1:5" ht="47.25">
      <c r="A217" s="13"/>
      <c r="B217" s="13"/>
      <c r="C217" s="13">
        <v>160454</v>
      </c>
      <c r="D217" s="14" t="s">
        <v>147</v>
      </c>
      <c r="E217" s="1">
        <v>930000</v>
      </c>
    </row>
    <row r="218" spans="1:5" ht="63">
      <c r="A218" s="13"/>
      <c r="B218" s="13"/>
      <c r="C218" s="13">
        <v>160455</v>
      </c>
      <c r="D218" s="14" t="s">
        <v>148</v>
      </c>
      <c r="E218" s="1">
        <v>0</v>
      </c>
    </row>
    <row r="219" spans="1:5" ht="15.75">
      <c r="A219" s="13"/>
      <c r="B219" s="13"/>
      <c r="C219" s="13">
        <v>160500</v>
      </c>
      <c r="D219" s="14" t="s">
        <v>149</v>
      </c>
      <c r="E219" s="1">
        <f>E220+E221</f>
        <v>15908793</v>
      </c>
    </row>
    <row r="220" spans="1:5" ht="47.25">
      <c r="A220" s="15"/>
      <c r="B220" s="15"/>
      <c r="C220" s="15">
        <v>160510</v>
      </c>
      <c r="D220" s="16" t="s">
        <v>150</v>
      </c>
      <c r="E220" s="1">
        <v>15494710</v>
      </c>
    </row>
    <row r="221" spans="1:5" ht="31.5">
      <c r="A221" s="13"/>
      <c r="B221" s="13"/>
      <c r="C221" s="13">
        <v>160530</v>
      </c>
      <c r="D221" s="14" t="s">
        <v>151</v>
      </c>
      <c r="E221" s="1">
        <f>E222+E223</f>
        <v>414083</v>
      </c>
    </row>
    <row r="222" spans="1:5" ht="47.25">
      <c r="A222" s="13"/>
      <c r="B222" s="13"/>
      <c r="C222" s="13">
        <v>160531</v>
      </c>
      <c r="D222" s="14" t="s">
        <v>152</v>
      </c>
      <c r="E222" s="1">
        <v>217406</v>
      </c>
    </row>
    <row r="223" spans="1:5" ht="31.5">
      <c r="A223" s="13"/>
      <c r="B223" s="13"/>
      <c r="C223" s="13">
        <v>160532</v>
      </c>
      <c r="D223" s="14" t="s">
        <v>153</v>
      </c>
      <c r="E223" s="1">
        <v>196677</v>
      </c>
    </row>
    <row r="224" spans="1:5" ht="31.5">
      <c r="A224" s="13"/>
      <c r="B224" s="13"/>
      <c r="C224" s="13">
        <v>160600</v>
      </c>
      <c r="D224" s="14" t="s">
        <v>154</v>
      </c>
      <c r="E224" s="1">
        <f>E225+E226+E227</f>
        <v>29068306</v>
      </c>
    </row>
    <row r="225" spans="1:5" ht="31.5">
      <c r="A225" s="13"/>
      <c r="B225" s="13"/>
      <c r="C225" s="13">
        <v>160610</v>
      </c>
      <c r="D225" s="14" t="s">
        <v>155</v>
      </c>
      <c r="E225" s="1">
        <v>0</v>
      </c>
    </row>
    <row r="226" spans="1:5" ht="15.75">
      <c r="A226" s="13"/>
      <c r="B226" s="13"/>
      <c r="C226" s="13" t="s">
        <v>169</v>
      </c>
      <c r="D226" s="14" t="s">
        <v>170</v>
      </c>
      <c r="E226" s="1">
        <v>28818306</v>
      </c>
    </row>
    <row r="227" spans="1:5" ht="31.5">
      <c r="A227" s="13"/>
      <c r="B227" s="13"/>
      <c r="C227" s="13" t="s">
        <v>238</v>
      </c>
      <c r="D227" s="14" t="s">
        <v>239</v>
      </c>
      <c r="E227" s="1">
        <v>250000</v>
      </c>
    </row>
    <row r="228" spans="1:5" ht="78.75">
      <c r="A228" s="13"/>
      <c r="B228" s="13"/>
      <c r="C228" s="13">
        <v>160700</v>
      </c>
      <c r="D228" s="14" t="s">
        <v>229</v>
      </c>
      <c r="E228" s="1">
        <f>E229+E230</f>
        <v>102149</v>
      </c>
    </row>
    <row r="229" spans="1:5" ht="78.75">
      <c r="A229" s="13"/>
      <c r="B229" s="13"/>
      <c r="C229" s="13">
        <v>160710</v>
      </c>
      <c r="D229" s="14" t="s">
        <v>258</v>
      </c>
      <c r="E229" s="1">
        <v>98280</v>
      </c>
    </row>
    <row r="230" spans="1:5" ht="31.5">
      <c r="A230" s="13"/>
      <c r="B230" s="13"/>
      <c r="C230" s="13">
        <v>160730</v>
      </c>
      <c r="D230" s="14" t="s">
        <v>156</v>
      </c>
      <c r="E230" s="1">
        <v>3869</v>
      </c>
    </row>
    <row r="231" spans="1:5" ht="15.75">
      <c r="A231" s="13"/>
      <c r="B231" s="13"/>
      <c r="C231" s="15">
        <v>160800</v>
      </c>
      <c r="D231" s="16" t="s">
        <v>157</v>
      </c>
      <c r="E231" s="1">
        <f>E232+E233</f>
        <v>3319096</v>
      </c>
    </row>
    <row r="232" spans="1:5" s="20" customFormat="1" ht="31.5">
      <c r="A232" s="19"/>
      <c r="B232" s="19"/>
      <c r="C232" s="15">
        <v>160810</v>
      </c>
      <c r="D232" s="16" t="s">
        <v>158</v>
      </c>
      <c r="E232" s="1">
        <v>2959096</v>
      </c>
    </row>
    <row r="233" spans="1:5" ht="63">
      <c r="A233" s="13"/>
      <c r="B233" s="13"/>
      <c r="C233" s="13">
        <v>160830</v>
      </c>
      <c r="D233" s="14" t="s">
        <v>159</v>
      </c>
      <c r="E233" s="1">
        <v>360000</v>
      </c>
    </row>
    <row r="234" spans="1:5" ht="31.5">
      <c r="A234" s="13"/>
      <c r="B234" s="13"/>
      <c r="C234" s="13" t="s">
        <v>205</v>
      </c>
      <c r="D234" s="21" t="s">
        <v>206</v>
      </c>
      <c r="E234" s="1">
        <f>E235+E236</f>
        <v>45848284</v>
      </c>
    </row>
    <row r="235" spans="1:5" ht="47.25">
      <c r="A235" s="13"/>
      <c r="B235" s="13"/>
      <c r="C235" s="13" t="s">
        <v>207</v>
      </c>
      <c r="D235" s="21" t="s">
        <v>208</v>
      </c>
      <c r="E235" s="1">
        <f>42185784+3662500</f>
        <v>45848284</v>
      </c>
    </row>
    <row r="236" spans="1:5" ht="47.25">
      <c r="A236" s="13"/>
      <c r="B236" s="13"/>
      <c r="C236" s="13" t="s">
        <v>209</v>
      </c>
      <c r="D236" s="21" t="s">
        <v>210</v>
      </c>
      <c r="E236" s="1">
        <v>0</v>
      </c>
    </row>
    <row r="237" spans="1:5" ht="15.75">
      <c r="A237" s="13"/>
      <c r="B237" s="13"/>
      <c r="C237" s="15" t="s">
        <v>166</v>
      </c>
      <c r="D237" s="16" t="s">
        <v>167</v>
      </c>
      <c r="E237" s="1">
        <f>E238+E241</f>
        <v>1247418</v>
      </c>
    </row>
    <row r="238" spans="1:5" ht="15.75">
      <c r="A238" s="13"/>
      <c r="B238" s="13"/>
      <c r="C238" s="15" t="s">
        <v>176</v>
      </c>
      <c r="D238" s="16" t="s">
        <v>177</v>
      </c>
      <c r="E238" s="1">
        <f>E239</f>
        <v>947418</v>
      </c>
    </row>
    <row r="239" spans="1:5" ht="47.25">
      <c r="A239" s="13"/>
      <c r="B239" s="13"/>
      <c r="C239" s="15">
        <v>240100</v>
      </c>
      <c r="D239" s="16" t="s">
        <v>36</v>
      </c>
      <c r="E239" s="1">
        <f>E240</f>
        <v>947418</v>
      </c>
    </row>
    <row r="240" spans="1:5" ht="47.25">
      <c r="A240" s="13"/>
      <c r="B240" s="13"/>
      <c r="C240" s="15">
        <v>240120</v>
      </c>
      <c r="D240" s="16" t="s">
        <v>37</v>
      </c>
      <c r="E240" s="1">
        <f>1877418-830000-100000</f>
        <v>947418</v>
      </c>
    </row>
    <row r="241" spans="1:5" ht="15.75">
      <c r="A241" s="13"/>
      <c r="B241" s="13"/>
      <c r="C241" s="15"/>
      <c r="D241" s="16" t="s">
        <v>172</v>
      </c>
      <c r="E241" s="1">
        <f>350000-50000</f>
        <v>300000</v>
      </c>
    </row>
    <row r="242" spans="1:5" ht="15.75">
      <c r="A242" s="13"/>
      <c r="B242" s="13"/>
      <c r="C242" s="13" t="s">
        <v>168</v>
      </c>
      <c r="D242" s="14" t="s">
        <v>160</v>
      </c>
      <c r="E242" s="1">
        <f>E18+E57+E76+E116</f>
        <v>2131250527</v>
      </c>
    </row>
    <row r="244" ht="15.75">
      <c r="E244" s="22"/>
    </row>
    <row r="246" ht="15.75">
      <c r="E246" s="22"/>
    </row>
  </sheetData>
  <sheetProtection/>
  <mergeCells count="15">
    <mergeCell ref="D11:E11"/>
    <mergeCell ref="D5:E5"/>
    <mergeCell ref="D6:E6"/>
    <mergeCell ref="D1:E1"/>
    <mergeCell ref="D2:E2"/>
    <mergeCell ref="D4:E4"/>
    <mergeCell ref="D8:E8"/>
    <mergeCell ref="D9:E9"/>
    <mergeCell ref="D10:E10"/>
    <mergeCell ref="E16:E17"/>
    <mergeCell ref="A16:B16"/>
    <mergeCell ref="C16:C17"/>
    <mergeCell ref="D16:D17"/>
    <mergeCell ref="D12:E12"/>
    <mergeCell ref="A14:E14"/>
  </mergeCells>
  <printOptions horizontalCentered="1"/>
  <pageMargins left="1.1811023622047245" right="0.3937007874015748" top="0.7874015748031497" bottom="0.3937007874015748" header="0" footer="0"/>
  <pageSetup firstPageNumber="7" useFirstPageNumber="1" fitToHeight="0" fitToWidth="1" horizontalDpi="600" verticalDpi="600" orientation="portrait" paperSize="9" scale="9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2019-12-30T08:25:14Z</cp:lastPrinted>
  <dcterms:created xsi:type="dcterms:W3CDTF">2006-09-16T00:00:00Z</dcterms:created>
  <dcterms:modified xsi:type="dcterms:W3CDTF">2020-08-06T08:50:57Z</dcterms:modified>
  <cp:category/>
  <cp:version/>
  <cp:contentType/>
  <cp:contentStatus/>
</cp:coreProperties>
</file>