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№2.3" sheetId="6" r:id="rId1"/>
  </sheets>
  <definedNames>
    <definedName name="_xlnm.Print_Titles" localSheetId="0">'№2.3'!$13:$14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6" l="1"/>
  <c r="C21" i="6"/>
  <c r="C87" i="6" l="1"/>
  <c r="C34" i="6"/>
  <c r="C22" i="6" l="1"/>
  <c r="C26" i="6"/>
  <c r="C46" i="6"/>
  <c r="C93" i="6"/>
  <c r="C23" i="6" l="1"/>
  <c r="C96" i="6"/>
  <c r="C94" i="6"/>
  <c r="C91" i="6"/>
  <c r="C98" i="6"/>
  <c r="C42" i="6"/>
  <c r="C20" i="6"/>
  <c r="C27" i="6"/>
  <c r="C32" i="6"/>
  <c r="C65" i="6"/>
  <c r="C69" i="6"/>
  <c r="C75" i="6"/>
  <c r="C77" i="6"/>
  <c r="C106" i="6"/>
  <c r="C105" i="6" s="1"/>
  <c r="C90" i="6" l="1"/>
  <c r="C17" i="6"/>
  <c r="C64" i="6"/>
  <c r="C89" i="6"/>
  <c r="C16" i="6" l="1"/>
  <c r="C15" i="6" s="1"/>
</calcChain>
</file>

<file path=xl/sharedStrings.xml><?xml version="1.0" encoding="utf-8"?>
<sst xmlns="http://schemas.openxmlformats.org/spreadsheetml/2006/main" count="200" uniqueCount="198">
  <si>
    <t>Наименование</t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</si>
  <si>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</si>
  <si>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</si>
  <si>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</si>
  <si>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</si>
  <si>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</si>
  <si>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</si>
  <si>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</si>
  <si>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</si>
  <si>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</si>
  <si>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</si>
  <si>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Оплата услуг по типовому проектированию</t>
  </si>
  <si>
    <t>Книги и период. издания</t>
  </si>
  <si>
    <t>Переподготовка кадров</t>
  </si>
  <si>
    <t>ТЕКУЩИЕ ТРАНСФЕРТЫ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</si>
  <si>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</si>
  <si>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</si>
  <si>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</si>
  <si>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</si>
  <si>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/>
  </si>
  <si>
    <t>Расходы (план финансирования) республиканского бюджета на 2021 год</t>
  </si>
  <si>
    <t>Код статьи</t>
  </si>
  <si>
    <t>ВСЕГО РАСХОДОВ</t>
  </si>
  <si>
    <t>100000</t>
  </si>
  <si>
    <t>110000</t>
  </si>
  <si>
    <t>110100</t>
  </si>
  <si>
    <t>НАЧИСЛЕНИЯ НА ОПЛАТУ ТРУДА (СТРАХОВЫЕ ВЗНОСЫ НА ГОСУДАРСТВЕННОЕ СОЦИАЛЬНОЕ СТРАХОВАНИЕ ГРАЖДАН)</t>
  </si>
  <si>
    <t>110200</t>
  </si>
  <si>
    <t>ПРИОБРЕТЕНИЕ ПРЕДМЕТОВ СНАБЖЕНИЯ И РАСХОДНЫХ МАТЕРИАЛОВ</t>
  </si>
  <si>
    <t>110300</t>
  </si>
  <si>
    <t>Медикаменты и перевязочные средства и прочие лечебные расходы</t>
  </si>
  <si>
    <t>110310</t>
  </si>
  <si>
    <t>Мягкий инвентарь и обмундирование</t>
  </si>
  <si>
    <t>110320</t>
  </si>
  <si>
    <t>110330</t>
  </si>
  <si>
    <t>110340</t>
  </si>
  <si>
    <t>Расходы на содержание автотранспорта</t>
  </si>
  <si>
    <t>110350</t>
  </si>
  <si>
    <t>Прочие  расходные материалы и предметы снабжения</t>
  </si>
  <si>
    <t>110360</t>
  </si>
  <si>
    <t>КОМАНДИРОВКИ И СЛУЖЕБНЫЕ РАЗЪЕЗДЫ</t>
  </si>
  <si>
    <t>110400</t>
  </si>
  <si>
    <t>Командировки внутри республики</t>
  </si>
  <si>
    <t>110410</t>
  </si>
  <si>
    <t>Командировки за пределы республики</t>
  </si>
  <si>
    <t>110420</t>
  </si>
  <si>
    <t>ТРАНСПОРТНЫЕ УСЛУГИ</t>
  </si>
  <si>
    <t>110500</t>
  </si>
  <si>
    <t>110600</t>
  </si>
  <si>
    <t>ОПЛАТА КОММУНАЛЬНЫХ УСЛУГ</t>
  </si>
  <si>
    <t>110700</t>
  </si>
  <si>
    <t>Оплата содержания помещений</t>
  </si>
  <si>
    <t>110710</t>
  </si>
  <si>
    <t>110720</t>
  </si>
  <si>
    <t>Оплата освещения помещений</t>
  </si>
  <si>
    <t>110730</t>
  </si>
  <si>
    <t>Оплата водоснабжения помещений</t>
  </si>
  <si>
    <t>110740</t>
  </si>
  <si>
    <t>110750</t>
  </si>
  <si>
    <t>110760</t>
  </si>
  <si>
    <t>Оплата льгот по жилищным и коммунальным услугам, а также услугам связи</t>
  </si>
  <si>
    <t>110770</t>
  </si>
  <si>
    <t>110780</t>
  </si>
  <si>
    <t>110900</t>
  </si>
  <si>
    <t>ПРОЧИЕ ТЕКУЩИЕ РАСХОДЫ НА ЗАКУПКИ ТОВАРОВ И ОПЛАТУ УСЛУГ</t>
  </si>
  <si>
    <t>111000</t>
  </si>
  <si>
    <t>Оплата услуг научно-исследовательских организаций</t>
  </si>
  <si>
    <t>111010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</si>
  <si>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</si>
  <si>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111011</t>
  </si>
  <si>
    <t>Оплата текущего  ремота оборудования и инвентаря</t>
  </si>
  <si>
    <t>111020</t>
  </si>
  <si>
    <t>Оплата текущего ремонта зданий и помещений</t>
  </si>
  <si>
    <t>111030</t>
  </si>
  <si>
    <t>111041</t>
  </si>
  <si>
    <t>111042</t>
  </si>
  <si>
    <t>Государственная и местная символика и государственные знаки отличия</t>
  </si>
  <si>
    <t>111043</t>
  </si>
  <si>
    <t>111044</t>
  </si>
  <si>
    <t>Издательские услуги</t>
  </si>
  <si>
    <t>111045</t>
  </si>
  <si>
    <t>Представительские расходы</t>
  </si>
  <si>
    <t>111046</t>
  </si>
  <si>
    <t>Приобретение и установка счетчиков</t>
  </si>
  <si>
    <t>111047</t>
  </si>
  <si>
    <t>Прочие специальные расходы</t>
  </si>
  <si>
    <t>111049</t>
  </si>
  <si>
    <t>Вневедомственная охрана</t>
  </si>
  <si>
    <t>111050</t>
  </si>
  <si>
    <t>Информационно-вычислительные работы</t>
  </si>
  <si>
    <t>111051</t>
  </si>
  <si>
    <t>Участие адвокатов по назначению</t>
  </si>
  <si>
    <t>111052</t>
  </si>
  <si>
    <t>Молочные смеси для детей</t>
  </si>
  <si>
    <t>111053</t>
  </si>
  <si>
    <t>Протезирование</t>
  </si>
  <si>
    <t>111054</t>
  </si>
  <si>
    <t>Денежная компенсация (взамен продовольственного пайка)</t>
  </si>
  <si>
    <t>111055</t>
  </si>
  <si>
    <t>Услуги судмедэкспертизы</t>
  </si>
  <si>
    <t>111056</t>
  </si>
  <si>
    <t>Денежное вознаграждение за выполненные работы, услуги</t>
  </si>
  <si>
    <t>111058</t>
  </si>
  <si>
    <t>Товары и услуги, не отнесенные к другим подстатьям</t>
  </si>
  <si>
    <t>111070</t>
  </si>
  <si>
    <t>130000</t>
  </si>
  <si>
    <t>Трансферты на продукцию и услуги</t>
  </si>
  <si>
    <t>130100</t>
  </si>
  <si>
    <t>130110</t>
  </si>
  <si>
    <t>Трансферты на покрытие потерь от предоставления льгот по транспорту</t>
  </si>
  <si>
    <t>130120</t>
  </si>
  <si>
    <t>Прочие трансферты на продукцию и услуги</t>
  </si>
  <si>
    <t>130140</t>
  </si>
  <si>
    <t>Трансферты на производственные цели</t>
  </si>
  <si>
    <t>130200</t>
  </si>
  <si>
    <t>Трансферты из Дорожного фонда</t>
  </si>
  <si>
    <t>130220</t>
  </si>
  <si>
    <t>Прочие трансферты на производственные цели</t>
  </si>
  <si>
    <t>130270</t>
  </si>
  <si>
    <t>Трансферты из Экологического фонда</t>
  </si>
  <si>
    <t>130280</t>
  </si>
  <si>
    <t>СРЕДСТВА, ПЕРЕДАВАЕМЫЕ БЮДЖЕТАМ ДРУГИХ УРОВНЕЙ</t>
  </si>
  <si>
    <t>130300</t>
  </si>
  <si>
    <t>Расходы на осуществление г.Тирасполем функций столицы</t>
  </si>
  <si>
    <t>130310</t>
  </si>
  <si>
    <t>Трансферты финансовым учреждениям и другим организациям</t>
  </si>
  <si>
    <t>130400</t>
  </si>
  <si>
    <t>Трансферты страховым компаниям на обязательное государственное, личное страхование</t>
  </si>
  <si>
    <t>130410</t>
  </si>
  <si>
    <t>ТРАНСФЕРТЫ НАСЕЛЕНИЮ</t>
  </si>
  <si>
    <t>130500</t>
  </si>
  <si>
    <t>Пенсии и пожизненное содержание</t>
  </si>
  <si>
    <t>130510</t>
  </si>
  <si>
    <t xml:space="preserve">Повышения пенсий за особые заслуги перед государством </t>
  </si>
  <si>
    <t>130530</t>
  </si>
  <si>
    <t>130550</t>
  </si>
  <si>
    <t>Трансферты на поэтапную индексацию вкладов населения</t>
  </si>
  <si>
    <t>130560</t>
  </si>
  <si>
    <t>Трансферты на индексацию страховых взносов</t>
  </si>
  <si>
    <t>130570</t>
  </si>
  <si>
    <t>Оплата квартир и коммунальных услуг</t>
  </si>
  <si>
    <t>130580</t>
  </si>
  <si>
    <t>130610</t>
  </si>
  <si>
    <t>Приобретение транспортных средств для инвалидов</t>
  </si>
  <si>
    <t>130630</t>
  </si>
  <si>
    <t>Компенсация транспортных расходов инвалидам</t>
  </si>
  <si>
    <t>130640</t>
  </si>
  <si>
    <t>130650</t>
  </si>
  <si>
    <t>Прочие трансферты населению</t>
  </si>
  <si>
    <t>130660</t>
  </si>
  <si>
    <t>КАПИТАЛЬНЫЕ РАСХОДЫ</t>
  </si>
  <si>
    <t>200000</t>
  </si>
  <si>
    <t>КАПИТАЛЬНЫЕ ВЛОЖЕНИЯ В ОСНОВНЫЕ ФОНДЫ</t>
  </si>
  <si>
    <t>240000</t>
  </si>
  <si>
    <t>Приобретение оборудования и предметов длительного пользования, относящихся к основным фондам</t>
  </si>
  <si>
    <t>240100</t>
  </si>
  <si>
    <t>Приобретение производственного оборудования и предметов длительного пользования для государственных предприятий</t>
  </si>
  <si>
    <t>240110</t>
  </si>
  <si>
    <t>Приобретение непроизводственного оборудования и предметов длительного пользования для государственных учреждений</t>
  </si>
  <si>
    <t>240120</t>
  </si>
  <si>
    <t>Капитальные вложения в строительство</t>
  </si>
  <si>
    <t>240200</t>
  </si>
  <si>
    <t>Капитальные вложения в жилищное строительство</t>
  </si>
  <si>
    <t>240210</t>
  </si>
  <si>
    <t>Капитальные вложения в строительство объектов социально-культурного назначения</t>
  </si>
  <si>
    <t>240230</t>
  </si>
  <si>
    <t>Капитальные вложения в строительство административных зданий</t>
  </si>
  <si>
    <t>240240</t>
  </si>
  <si>
    <t>Капитальный ремонт</t>
  </si>
  <si>
    <t>240300</t>
  </si>
  <si>
    <t>Капитальный ремонт жилого фонда</t>
  </si>
  <si>
    <t>240310</t>
  </si>
  <si>
    <t>Капитальный ремонт объектов социально-культурного назначения</t>
  </si>
  <si>
    <t>240330</t>
  </si>
  <si>
    <t>Капитальный ремонт административных зданий</t>
  </si>
  <si>
    <t>240340</t>
  </si>
  <si>
    <t>Капитальный ремонт транспортных средств</t>
  </si>
  <si>
    <t>240350</t>
  </si>
  <si>
    <t>Капитальный ремонт прочих объектов</t>
  </si>
  <si>
    <t>240360</t>
  </si>
  <si>
    <t>УЧАСТИЕ ПРАВИТЕЛЬСТВА В ОСУЩЕСТВЛЕНИИ ОТДЕЛЬНЫХ ПРОГРАММ</t>
  </si>
  <si>
    <t>290000</t>
  </si>
  <si>
    <t>УПЛАТА ПРОЦЕНТОВ И ПОГАШЕНИЕ КРЕДИТОВ СОГЛАСНО ДОГОВОРАМ, ЗАКЛЮЧЕННЫМ С ГЛАВНЫМИ РАСПОРЯДИТЕЛЯМИ КРЕДИТОВ</t>
  </si>
  <si>
    <t>400000</t>
  </si>
  <si>
    <t>Уплата процентов и погашение внутренних кредитов</t>
  </si>
  <si>
    <t>420000</t>
  </si>
  <si>
    <t>Уплата процентов по внутренним кредитам</t>
  </si>
  <si>
    <t>420100</t>
  </si>
  <si>
    <t>Погашение внутренних кредитов</t>
  </si>
  <si>
    <t>420200</t>
  </si>
  <si>
    <t xml:space="preserve">к Закону Приднестровской Молдавской Республики </t>
  </si>
  <si>
    <t>"О республиканском бюджете на 2021 год"</t>
  </si>
  <si>
    <t>Приложение № 2.3</t>
  </si>
  <si>
    <t>"О внесении изменений и дополнений в Закон</t>
  </si>
  <si>
    <t>Приднестровской Молдавской Республики</t>
  </si>
  <si>
    <t>Приложение № 3</t>
  </si>
  <si>
    <t>Сумма, руб.</t>
  </si>
  <si>
    <t>Учебные наглядные пособия, производственная практика учащихся и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</si>
</sst>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;\-#,##0;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</cellStyleXfs>
  <cellXfs count="23">
    <xf numFmtId="0" fontId="0" fillId="0" borderId="0" xfId="0"/>
    <xf numFmtId="0" fontId="4" fillId="0" borderId="0" xfId="0" applyFont="1"/>
    <xf numFmtId="165" fontId="5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7" fillId="0" borderId="9" xfId="2" applyNumberFormat="1" applyFont="1" applyBorder="1" applyAlignment="1">
      <alignment vertical="center" wrapText="1"/>
    </xf>
    <xf numFmtId="165" fontId="5" fillId="0" borderId="5" xfId="2" applyNumberFormat="1" applyFont="1" applyBorder="1" applyAlignment="1">
      <alignment horizontal="righ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4" fillId="0" borderId="0" xfId="0" applyNumberFormat="1" applyFont="1"/>
    <xf numFmtId="0" fontId="9" fillId="2" borderId="0" xfId="0" applyFont="1" applyFill="1" applyAlignment="1">
      <alignment horizontal="right" wrapText="1"/>
    </xf>
    <xf numFmtId="165" fontId="6" fillId="0" borderId="0" xfId="0" applyNumberFormat="1" applyFon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abSelected="1" workbookViewId="0">
      <pane xSplit="1" ySplit="14" topLeftCell="B45" activePane="bottomRight" state="frozenSplit"/>
      <selection pane="topRight" activeCell="G1" sqref="G1"/>
      <selection pane="bottomLeft" activeCell="A27" sqref="A27"/>
      <selection pane="bottomRight" activeCell="A48" sqref="A48"/>
    </sheetView>
  </sheetViews>
  <sheetFormatPr defaultRowHeight="15.75" x14ac:dyDescent="0.25"/>
  <cols>
    <col min="1" max="1" width="73.85546875" style="1" customWidth="1"/>
    <col min="2" max="2" width="9" style="1" bestFit="1" customWidth="1"/>
    <col min="3" max="3" width="14.28515625" style="10" bestFit="1" customWidth="1"/>
    <col min="4" max="5" width="12.42578125" style="1" bestFit="1" customWidth="1"/>
    <col min="6" max="16384" width="9.140625" style="1"/>
  </cols>
  <sheetData>
    <row r="1" spans="1:5" ht="15.75" customHeight="1" x14ac:dyDescent="0.25">
      <c r="A1" s="15" t="s">
        <v>195</v>
      </c>
      <c r="B1" s="15"/>
      <c r="C1" s="15"/>
    </row>
    <row r="2" spans="1:5" ht="15.75" customHeight="1" x14ac:dyDescent="0.25">
      <c r="A2" s="15" t="s">
        <v>190</v>
      </c>
      <c r="B2" s="15"/>
      <c r="C2" s="15"/>
    </row>
    <row r="3" spans="1:5" ht="15.75" customHeight="1" x14ac:dyDescent="0.25">
      <c r="A3" s="15" t="s">
        <v>193</v>
      </c>
      <c r="B3" s="15"/>
      <c r="C3" s="15"/>
    </row>
    <row r="4" spans="1:5" ht="15.75" customHeight="1" x14ac:dyDescent="0.25">
      <c r="A4" s="15" t="s">
        <v>194</v>
      </c>
      <c r="B4" s="15"/>
      <c r="C4" s="15"/>
    </row>
    <row r="5" spans="1:5" ht="15.75" customHeight="1" x14ac:dyDescent="0.25">
      <c r="A5" s="15" t="s">
        <v>191</v>
      </c>
      <c r="B5" s="15"/>
      <c r="C5" s="15"/>
    </row>
    <row r="7" spans="1:5" x14ac:dyDescent="0.25">
      <c r="A7" s="15" t="s">
        <v>192</v>
      </c>
      <c r="B7" s="15"/>
      <c r="C7" s="15"/>
    </row>
    <row r="8" spans="1:5" x14ac:dyDescent="0.25">
      <c r="A8" s="15" t="s">
        <v>190</v>
      </c>
      <c r="B8" s="15"/>
      <c r="C8" s="15"/>
    </row>
    <row r="9" spans="1:5" x14ac:dyDescent="0.25">
      <c r="A9" s="15" t="s">
        <v>191</v>
      </c>
      <c r="B9" s="15"/>
      <c r="C9" s="15"/>
    </row>
    <row r="11" spans="1:5" x14ac:dyDescent="0.25">
      <c r="A11" s="16" t="s">
        <v>20</v>
      </c>
      <c r="B11" s="16"/>
    </row>
    <row r="12" spans="1:5" ht="16.5" thickBot="1" x14ac:dyDescent="0.3">
      <c r="A12" s="2"/>
      <c r="B12" s="3"/>
    </row>
    <row r="13" spans="1:5" x14ac:dyDescent="0.25">
      <c r="A13" s="17" t="s">
        <v>0</v>
      </c>
      <c r="B13" s="19" t="s">
        <v>21</v>
      </c>
      <c r="C13" s="21" t="s">
        <v>196</v>
      </c>
    </row>
    <row r="14" spans="1:5" ht="16.5" thickBot="1" x14ac:dyDescent="0.3">
      <c r="A14" s="18"/>
      <c r="B14" s="20"/>
      <c r="C14" s="22"/>
    </row>
    <row r="15" spans="1:5" x14ac:dyDescent="0.25">
      <c r="A15" s="4" t="s">
        <v>22</v>
      </c>
      <c r="B15" s="8" t="s">
        <v>19</v>
      </c>
      <c r="C15" s="11">
        <f>SUM(C16+C89+C105)</f>
        <v>4005754993</v>
      </c>
      <c r="E15" s="14"/>
    </row>
    <row r="16" spans="1:5" x14ac:dyDescent="0.25">
      <c r="A16" s="5" t="s">
        <v>1</v>
      </c>
      <c r="B16" s="6" t="s">
        <v>23</v>
      </c>
      <c r="C16" s="12">
        <f>SUM(C17+C64)</f>
        <v>3591901470</v>
      </c>
      <c r="E16" s="14"/>
    </row>
    <row r="17" spans="1:5" x14ac:dyDescent="0.25">
      <c r="A17" s="5" t="s">
        <v>2</v>
      </c>
      <c r="B17" s="6" t="s">
        <v>24</v>
      </c>
      <c r="C17" s="12">
        <f>SUM(C18+C19+C20+C27+C30+C31+C32+C42+C41)</f>
        <v>2579529903</v>
      </c>
      <c r="E17" s="14"/>
    </row>
    <row r="18" spans="1:5" x14ac:dyDescent="0.25">
      <c r="A18" s="5" t="s">
        <v>3</v>
      </c>
      <c r="B18" s="6" t="s">
        <v>25</v>
      </c>
      <c r="C18" s="12">
        <v>1572012195</v>
      </c>
      <c r="E18" s="14"/>
    </row>
    <row r="19" spans="1:5" ht="31.5" x14ac:dyDescent="0.25">
      <c r="A19" s="5" t="s">
        <v>26</v>
      </c>
      <c r="B19" s="6" t="s">
        <v>27</v>
      </c>
      <c r="C19" s="12">
        <v>212174828</v>
      </c>
      <c r="E19" s="14"/>
    </row>
    <row r="20" spans="1:5" ht="31.5" x14ac:dyDescent="0.25">
      <c r="A20" s="5" t="s">
        <v>28</v>
      </c>
      <c r="B20" s="6" t="s">
        <v>29</v>
      </c>
      <c r="C20" s="12">
        <f>SUM(C21:C26)</f>
        <v>371623258</v>
      </c>
      <c r="E20" s="14"/>
    </row>
    <row r="21" spans="1:5" x14ac:dyDescent="0.25">
      <c r="A21" s="5" t="s">
        <v>30</v>
      </c>
      <c r="B21" s="6" t="s">
        <v>31</v>
      </c>
      <c r="C21" s="12">
        <f>110132910+20060792+14455771</f>
        <v>144649473</v>
      </c>
      <c r="E21" s="14"/>
    </row>
    <row r="22" spans="1:5" x14ac:dyDescent="0.25">
      <c r="A22" s="5" t="s">
        <v>32</v>
      </c>
      <c r="B22" s="6" t="s">
        <v>33</v>
      </c>
      <c r="C22" s="12">
        <f>54123631+2255951</f>
        <v>56379582</v>
      </c>
      <c r="E22" s="14"/>
    </row>
    <row r="23" spans="1:5" x14ac:dyDescent="0.25">
      <c r="A23" s="5" t="s">
        <v>4</v>
      </c>
      <c r="B23" s="6" t="s">
        <v>34</v>
      </c>
      <c r="C23" s="12">
        <f>64925593+4750834</f>
        <v>69676427</v>
      </c>
      <c r="E23" s="14"/>
    </row>
    <row r="24" spans="1:5" x14ac:dyDescent="0.25">
      <c r="A24" s="5" t="s">
        <v>5</v>
      </c>
      <c r="B24" s="6" t="s">
        <v>35</v>
      </c>
      <c r="C24" s="12">
        <v>2849769</v>
      </c>
      <c r="E24" s="14"/>
    </row>
    <row r="25" spans="1:5" x14ac:dyDescent="0.25">
      <c r="A25" s="5" t="s">
        <v>36</v>
      </c>
      <c r="B25" s="6" t="s">
        <v>37</v>
      </c>
      <c r="C25" s="12">
        <v>63904404</v>
      </c>
      <c r="E25" s="14"/>
    </row>
    <row r="26" spans="1:5" x14ac:dyDescent="0.25">
      <c r="A26" s="5" t="s">
        <v>38</v>
      </c>
      <c r="B26" s="6" t="s">
        <v>39</v>
      </c>
      <c r="C26" s="12">
        <f>34141896+21707</f>
        <v>34163603</v>
      </c>
      <c r="E26" s="14"/>
    </row>
    <row r="27" spans="1:5" x14ac:dyDescent="0.25">
      <c r="A27" s="5" t="s">
        <v>40</v>
      </c>
      <c r="B27" s="6" t="s">
        <v>41</v>
      </c>
      <c r="C27" s="12">
        <f>SUM(C28:C29)</f>
        <v>10828071</v>
      </c>
      <c r="E27" s="14"/>
    </row>
    <row r="28" spans="1:5" x14ac:dyDescent="0.25">
      <c r="A28" s="5" t="s">
        <v>42</v>
      </c>
      <c r="B28" s="6" t="s">
        <v>43</v>
      </c>
      <c r="C28" s="12">
        <v>681984</v>
      </c>
      <c r="E28" s="14"/>
    </row>
    <row r="29" spans="1:5" x14ac:dyDescent="0.25">
      <c r="A29" s="5" t="s">
        <v>44</v>
      </c>
      <c r="B29" s="6" t="s">
        <v>45</v>
      </c>
      <c r="C29" s="12">
        <v>10146087</v>
      </c>
      <c r="E29" s="14"/>
    </row>
    <row r="30" spans="1:5" x14ac:dyDescent="0.25">
      <c r="A30" s="5" t="s">
        <v>46</v>
      </c>
      <c r="B30" s="6" t="s">
        <v>47</v>
      </c>
      <c r="C30" s="12">
        <v>115377</v>
      </c>
      <c r="E30" s="14"/>
    </row>
    <row r="31" spans="1:5" x14ac:dyDescent="0.25">
      <c r="A31" s="5" t="s">
        <v>6</v>
      </c>
      <c r="B31" s="6" t="s">
        <v>48</v>
      </c>
      <c r="C31" s="12">
        <v>20419710</v>
      </c>
      <c r="E31" s="14"/>
    </row>
    <row r="32" spans="1:5" x14ac:dyDescent="0.25">
      <c r="A32" s="5" t="s">
        <v>49</v>
      </c>
      <c r="B32" s="6" t="s">
        <v>50</v>
      </c>
      <c r="C32" s="12">
        <f>SUM(C33:C40)</f>
        <v>100461798</v>
      </c>
      <c r="E32" s="14"/>
    </row>
    <row r="33" spans="1:5" x14ac:dyDescent="0.25">
      <c r="A33" s="5" t="s">
        <v>51</v>
      </c>
      <c r="B33" s="6" t="s">
        <v>52</v>
      </c>
      <c r="C33" s="12">
        <v>5542059</v>
      </c>
      <c r="E33" s="14"/>
    </row>
    <row r="34" spans="1:5" x14ac:dyDescent="0.25">
      <c r="A34" s="5" t="s">
        <v>7</v>
      </c>
      <c r="B34" s="6" t="s">
        <v>53</v>
      </c>
      <c r="C34" s="12">
        <f>18901809+1759</f>
        <v>18903568</v>
      </c>
      <c r="E34" s="14"/>
    </row>
    <row r="35" spans="1:5" x14ac:dyDescent="0.25">
      <c r="A35" s="5" t="s">
        <v>54</v>
      </c>
      <c r="B35" s="6" t="s">
        <v>55</v>
      </c>
      <c r="C35" s="12">
        <v>13870399</v>
      </c>
      <c r="E35" s="14"/>
    </row>
    <row r="36" spans="1:5" x14ac:dyDescent="0.25">
      <c r="A36" s="5" t="s">
        <v>56</v>
      </c>
      <c r="B36" s="6" t="s">
        <v>57</v>
      </c>
      <c r="C36" s="12">
        <v>7977610</v>
      </c>
      <c r="E36" s="14"/>
    </row>
    <row r="37" spans="1:5" x14ac:dyDescent="0.25">
      <c r="A37" s="5" t="s">
        <v>8</v>
      </c>
      <c r="B37" s="6" t="s">
        <v>58</v>
      </c>
      <c r="C37" s="12">
        <v>2444412</v>
      </c>
      <c r="E37" s="14"/>
    </row>
    <row r="38" spans="1:5" x14ac:dyDescent="0.25">
      <c r="A38" s="5" t="s">
        <v>9</v>
      </c>
      <c r="B38" s="6" t="s">
        <v>59</v>
      </c>
      <c r="C38" s="12">
        <v>2364944</v>
      </c>
      <c r="E38" s="14"/>
    </row>
    <row r="39" spans="1:5" ht="31.5" x14ac:dyDescent="0.25">
      <c r="A39" s="5" t="s">
        <v>60</v>
      </c>
      <c r="B39" s="6" t="s">
        <v>61</v>
      </c>
      <c r="C39" s="12">
        <v>48357906</v>
      </c>
      <c r="E39" s="14"/>
    </row>
    <row r="40" spans="1:5" x14ac:dyDescent="0.25">
      <c r="A40" s="5" t="s">
        <v>10</v>
      </c>
      <c r="B40" s="6" t="s">
        <v>62</v>
      </c>
      <c r="C40" s="12">
        <v>1000900</v>
      </c>
      <c r="E40" s="14"/>
    </row>
    <row r="41" spans="1:5" x14ac:dyDescent="0.25">
      <c r="A41" s="5" t="s">
        <v>11</v>
      </c>
      <c r="B41" s="6" t="s">
        <v>63</v>
      </c>
      <c r="C41" s="12">
        <v>2897</v>
      </c>
      <c r="E41" s="14"/>
    </row>
    <row r="42" spans="1:5" ht="31.5" x14ac:dyDescent="0.25">
      <c r="A42" s="5" t="s">
        <v>64</v>
      </c>
      <c r="B42" s="6" t="s">
        <v>65</v>
      </c>
      <c r="C42" s="12">
        <f>SUM(C43:C63)</f>
        <v>291891769</v>
      </c>
      <c r="E42" s="14"/>
    </row>
    <row r="43" spans="1:5" x14ac:dyDescent="0.25">
      <c r="A43" s="5" t="s">
        <v>66</v>
      </c>
      <c r="B43" s="6" t="s">
        <v>67</v>
      </c>
      <c r="C43" s="12">
        <v>483689</v>
      </c>
      <c r="E43" s="14"/>
    </row>
    <row r="44" spans="1:5" ht="47.25" x14ac:dyDescent="0.25">
      <c r="A44" s="5" t="s">
        <v>68</v>
      </c>
      <c r="B44" s="6" t="s">
        <v>69</v>
      </c>
      <c r="C44" s="12">
        <v>7500000</v>
      </c>
      <c r="E44" s="14"/>
    </row>
    <row r="45" spans="1:5" x14ac:dyDescent="0.25">
      <c r="A45" s="5" t="s">
        <v>70</v>
      </c>
      <c r="B45" s="6" t="s">
        <v>71</v>
      </c>
      <c r="C45" s="12">
        <v>4225740</v>
      </c>
      <c r="E45" s="14"/>
    </row>
    <row r="46" spans="1:5" x14ac:dyDescent="0.25">
      <c r="A46" s="5" t="s">
        <v>72</v>
      </c>
      <c r="B46" s="6" t="s">
        <v>73</v>
      </c>
      <c r="C46" s="12">
        <f>12079290+2432</f>
        <v>12081722</v>
      </c>
      <c r="E46" s="14"/>
    </row>
    <row r="47" spans="1:5" ht="31.5" x14ac:dyDescent="0.25">
      <c r="A47" s="5" t="s">
        <v>197</v>
      </c>
      <c r="B47" s="6" t="s">
        <v>74</v>
      </c>
      <c r="C47" s="12">
        <v>1035327</v>
      </c>
      <c r="E47" s="14"/>
    </row>
    <row r="48" spans="1:5" x14ac:dyDescent="0.25">
      <c r="A48" s="5" t="s">
        <v>12</v>
      </c>
      <c r="B48" s="6" t="s">
        <v>75</v>
      </c>
      <c r="C48" s="12">
        <v>2619048</v>
      </c>
      <c r="E48" s="14"/>
    </row>
    <row r="49" spans="1:5" ht="31.5" x14ac:dyDescent="0.25">
      <c r="A49" s="5" t="s">
        <v>76</v>
      </c>
      <c r="B49" s="6" t="s">
        <v>77</v>
      </c>
      <c r="C49" s="12">
        <v>1345200</v>
      </c>
      <c r="E49" s="14"/>
    </row>
    <row r="50" spans="1:5" x14ac:dyDescent="0.25">
      <c r="A50" s="5" t="s">
        <v>13</v>
      </c>
      <c r="B50" s="6" t="s">
        <v>78</v>
      </c>
      <c r="C50" s="12">
        <v>2327229</v>
      </c>
      <c r="E50" s="14"/>
    </row>
    <row r="51" spans="1:5" x14ac:dyDescent="0.25">
      <c r="A51" s="5" t="s">
        <v>79</v>
      </c>
      <c r="B51" s="6" t="s">
        <v>80</v>
      </c>
      <c r="C51" s="12">
        <v>7108103</v>
      </c>
      <c r="E51" s="14"/>
    </row>
    <row r="52" spans="1:5" x14ac:dyDescent="0.25">
      <c r="A52" s="5" t="s">
        <v>81</v>
      </c>
      <c r="B52" s="6" t="s">
        <v>82</v>
      </c>
      <c r="C52" s="12">
        <v>5214244</v>
      </c>
      <c r="E52" s="14"/>
    </row>
    <row r="53" spans="1:5" x14ac:dyDescent="0.25">
      <c r="A53" s="5" t="s">
        <v>83</v>
      </c>
      <c r="B53" s="6" t="s">
        <v>84</v>
      </c>
      <c r="C53" s="12">
        <v>105476</v>
      </c>
      <c r="E53" s="14"/>
    </row>
    <row r="54" spans="1:5" x14ac:dyDescent="0.25">
      <c r="A54" s="5" t="s">
        <v>85</v>
      </c>
      <c r="B54" s="6" t="s">
        <v>86</v>
      </c>
      <c r="C54" s="12">
        <v>10561188</v>
      </c>
      <c r="E54" s="14"/>
    </row>
    <row r="55" spans="1:5" x14ac:dyDescent="0.25">
      <c r="A55" s="5" t="s">
        <v>87</v>
      </c>
      <c r="B55" s="6" t="s">
        <v>88</v>
      </c>
      <c r="C55" s="12">
        <v>6057875</v>
      </c>
      <c r="E55" s="14"/>
    </row>
    <row r="56" spans="1:5" x14ac:dyDescent="0.25">
      <c r="A56" s="5" t="s">
        <v>89</v>
      </c>
      <c r="B56" s="6" t="s">
        <v>90</v>
      </c>
      <c r="C56" s="12">
        <v>827314</v>
      </c>
      <c r="E56" s="14"/>
    </row>
    <row r="57" spans="1:5" x14ac:dyDescent="0.25">
      <c r="A57" s="5" t="s">
        <v>91</v>
      </c>
      <c r="B57" s="6" t="s">
        <v>92</v>
      </c>
      <c r="C57" s="12">
        <v>524239</v>
      </c>
      <c r="E57" s="14"/>
    </row>
    <row r="58" spans="1:5" x14ac:dyDescent="0.25">
      <c r="A58" s="5" t="s">
        <v>93</v>
      </c>
      <c r="B58" s="6" t="s">
        <v>94</v>
      </c>
      <c r="C58" s="12">
        <v>1586158</v>
      </c>
      <c r="E58" s="14"/>
    </row>
    <row r="59" spans="1:5" x14ac:dyDescent="0.25">
      <c r="A59" s="5" t="s">
        <v>95</v>
      </c>
      <c r="B59" s="6" t="s">
        <v>96</v>
      </c>
      <c r="C59" s="12">
        <v>14078396</v>
      </c>
      <c r="E59" s="14"/>
    </row>
    <row r="60" spans="1:5" x14ac:dyDescent="0.25">
      <c r="A60" s="5" t="s">
        <v>97</v>
      </c>
      <c r="B60" s="6" t="s">
        <v>98</v>
      </c>
      <c r="C60" s="12">
        <v>60194938</v>
      </c>
      <c r="E60" s="14"/>
    </row>
    <row r="61" spans="1:5" x14ac:dyDescent="0.25">
      <c r="A61" s="5" t="s">
        <v>99</v>
      </c>
      <c r="B61" s="6" t="s">
        <v>100</v>
      </c>
      <c r="C61" s="12">
        <v>1034</v>
      </c>
      <c r="E61" s="14"/>
    </row>
    <row r="62" spans="1:5" x14ac:dyDescent="0.25">
      <c r="A62" s="5" t="s">
        <v>101</v>
      </c>
      <c r="B62" s="6" t="s">
        <v>102</v>
      </c>
      <c r="C62" s="12">
        <v>3285867</v>
      </c>
      <c r="E62" s="14"/>
    </row>
    <row r="63" spans="1:5" x14ac:dyDescent="0.25">
      <c r="A63" s="5" t="s">
        <v>103</v>
      </c>
      <c r="B63" s="6" t="s">
        <v>104</v>
      </c>
      <c r="C63" s="12">
        <f>150728982</f>
        <v>150728982</v>
      </c>
      <c r="E63" s="14"/>
    </row>
    <row r="64" spans="1:5" x14ac:dyDescent="0.25">
      <c r="A64" s="5" t="s">
        <v>14</v>
      </c>
      <c r="B64" s="6" t="s">
        <v>105</v>
      </c>
      <c r="C64" s="12">
        <f>SUM(C65+C69+C73+C75+C77)</f>
        <v>1012371567</v>
      </c>
      <c r="E64" s="14"/>
    </row>
    <row r="65" spans="1:5" x14ac:dyDescent="0.25">
      <c r="A65" s="5" t="s">
        <v>106</v>
      </c>
      <c r="B65" s="6" t="s">
        <v>107</v>
      </c>
      <c r="C65" s="12">
        <f>SUM(C66:C68)</f>
        <v>190470621</v>
      </c>
      <c r="E65" s="14"/>
    </row>
    <row r="66" spans="1:5" x14ac:dyDescent="0.25">
      <c r="A66" s="5" t="s">
        <v>15</v>
      </c>
      <c r="B66" s="6" t="s">
        <v>108</v>
      </c>
      <c r="C66" s="12">
        <v>166028344</v>
      </c>
      <c r="E66" s="14"/>
    </row>
    <row r="67" spans="1:5" ht="31.5" x14ac:dyDescent="0.25">
      <c r="A67" s="5" t="s">
        <v>109</v>
      </c>
      <c r="B67" s="6" t="s">
        <v>110</v>
      </c>
      <c r="C67" s="12">
        <v>4213175</v>
      </c>
      <c r="E67" s="14"/>
    </row>
    <row r="68" spans="1:5" x14ac:dyDescent="0.25">
      <c r="A68" s="5" t="s">
        <v>111</v>
      </c>
      <c r="B68" s="6" t="s">
        <v>112</v>
      </c>
      <c r="C68" s="12">
        <v>20229102</v>
      </c>
      <c r="E68" s="14"/>
    </row>
    <row r="69" spans="1:5" x14ac:dyDescent="0.25">
      <c r="A69" s="5" t="s">
        <v>113</v>
      </c>
      <c r="B69" s="6" t="s">
        <v>114</v>
      </c>
      <c r="C69" s="12">
        <f>SUM(C70:C72)</f>
        <v>15513771</v>
      </c>
      <c r="E69" s="14"/>
    </row>
    <row r="70" spans="1:5" x14ac:dyDescent="0.25">
      <c r="A70" s="5" t="s">
        <v>115</v>
      </c>
      <c r="B70" s="6" t="s">
        <v>116</v>
      </c>
      <c r="C70" s="12">
        <v>1151526</v>
      </c>
      <c r="E70" s="14"/>
    </row>
    <row r="71" spans="1:5" x14ac:dyDescent="0.25">
      <c r="A71" s="5" t="s">
        <v>117</v>
      </c>
      <c r="B71" s="6" t="s">
        <v>118</v>
      </c>
      <c r="C71" s="12">
        <v>8642083</v>
      </c>
      <c r="E71" s="14"/>
    </row>
    <row r="72" spans="1:5" x14ac:dyDescent="0.25">
      <c r="A72" s="5" t="s">
        <v>119</v>
      </c>
      <c r="B72" s="6" t="s">
        <v>120</v>
      </c>
      <c r="C72" s="12">
        <v>5720162</v>
      </c>
      <c r="E72" s="14"/>
    </row>
    <row r="73" spans="1:5" x14ac:dyDescent="0.25">
      <c r="A73" s="5" t="s">
        <v>121</v>
      </c>
      <c r="B73" s="6" t="s">
        <v>122</v>
      </c>
      <c r="C73" s="12">
        <v>311769157</v>
      </c>
      <c r="E73" s="14"/>
    </row>
    <row r="74" spans="1:5" x14ac:dyDescent="0.25">
      <c r="A74" s="5" t="s">
        <v>123</v>
      </c>
      <c r="B74" s="6" t="s">
        <v>124</v>
      </c>
      <c r="C74" s="12">
        <v>3999587</v>
      </c>
      <c r="E74" s="14"/>
    </row>
    <row r="75" spans="1:5" x14ac:dyDescent="0.25">
      <c r="A75" s="5" t="s">
        <v>125</v>
      </c>
      <c r="B75" s="6" t="s">
        <v>126</v>
      </c>
      <c r="C75" s="12">
        <f>SUM(C76)</f>
        <v>744656</v>
      </c>
      <c r="E75" s="14"/>
    </row>
    <row r="76" spans="1:5" ht="31.5" x14ac:dyDescent="0.25">
      <c r="A76" s="5" t="s">
        <v>127</v>
      </c>
      <c r="B76" s="6" t="s">
        <v>128</v>
      </c>
      <c r="C76" s="12">
        <v>744656</v>
      </c>
      <c r="E76" s="14"/>
    </row>
    <row r="77" spans="1:5" x14ac:dyDescent="0.25">
      <c r="A77" s="5" t="s">
        <v>129</v>
      </c>
      <c r="B77" s="6" t="s">
        <v>130</v>
      </c>
      <c r="C77" s="12">
        <f>SUM(C78:C88)</f>
        <v>493873362</v>
      </c>
      <c r="E77" s="14"/>
    </row>
    <row r="78" spans="1:5" x14ac:dyDescent="0.25">
      <c r="A78" s="5" t="s">
        <v>131</v>
      </c>
      <c r="B78" s="6" t="s">
        <v>132</v>
      </c>
      <c r="C78" s="12">
        <v>64209546</v>
      </c>
      <c r="E78" s="14"/>
    </row>
    <row r="79" spans="1:5" x14ac:dyDescent="0.25">
      <c r="A79" s="5" t="s">
        <v>133</v>
      </c>
      <c r="B79" s="6" t="s">
        <v>134</v>
      </c>
      <c r="C79" s="12">
        <v>4586664</v>
      </c>
      <c r="E79" s="14"/>
    </row>
    <row r="80" spans="1:5" x14ac:dyDescent="0.25">
      <c r="A80" s="5" t="s">
        <v>16</v>
      </c>
      <c r="B80" s="6" t="s">
        <v>135</v>
      </c>
      <c r="C80" s="12">
        <v>16697827</v>
      </c>
      <c r="E80" s="14"/>
    </row>
    <row r="81" spans="1:5" x14ac:dyDescent="0.25">
      <c r="A81" s="5" t="s">
        <v>136</v>
      </c>
      <c r="B81" s="6" t="s">
        <v>137</v>
      </c>
      <c r="C81" s="12">
        <v>17279783</v>
      </c>
      <c r="E81" s="14"/>
    </row>
    <row r="82" spans="1:5" x14ac:dyDescent="0.25">
      <c r="A82" s="5" t="s">
        <v>138</v>
      </c>
      <c r="B82" s="6" t="s">
        <v>139</v>
      </c>
      <c r="C82" s="12">
        <v>100000</v>
      </c>
      <c r="E82" s="14"/>
    </row>
    <row r="83" spans="1:5" x14ac:dyDescent="0.25">
      <c r="A83" s="5" t="s">
        <v>140</v>
      </c>
      <c r="B83" s="6" t="s">
        <v>141</v>
      </c>
      <c r="C83" s="12">
        <v>407888</v>
      </c>
      <c r="E83" s="14"/>
    </row>
    <row r="84" spans="1:5" x14ac:dyDescent="0.25">
      <c r="A84" s="5" t="s">
        <v>17</v>
      </c>
      <c r="B84" s="6" t="s">
        <v>142</v>
      </c>
      <c r="C84" s="12">
        <v>176028444</v>
      </c>
      <c r="E84" s="14"/>
    </row>
    <row r="85" spans="1:5" x14ac:dyDescent="0.25">
      <c r="A85" s="5" t="s">
        <v>143</v>
      </c>
      <c r="B85" s="6" t="s">
        <v>144</v>
      </c>
      <c r="C85" s="12">
        <v>1310400</v>
      </c>
      <c r="E85" s="14"/>
    </row>
    <row r="86" spans="1:5" x14ac:dyDescent="0.25">
      <c r="A86" s="5" t="s">
        <v>145</v>
      </c>
      <c r="B86" s="6" t="s">
        <v>146</v>
      </c>
      <c r="C86" s="12">
        <v>339880</v>
      </c>
      <c r="E86" s="14"/>
    </row>
    <row r="87" spans="1:5" x14ac:dyDescent="0.25">
      <c r="A87" s="5" t="s">
        <v>18</v>
      </c>
      <c r="B87" s="6" t="s">
        <v>147</v>
      </c>
      <c r="C87" s="12">
        <f>159746150-1759</f>
        <v>159744391</v>
      </c>
      <c r="E87" s="14"/>
    </row>
    <row r="88" spans="1:5" x14ac:dyDescent="0.25">
      <c r="A88" s="5" t="s">
        <v>148</v>
      </c>
      <c r="B88" s="6" t="s">
        <v>149</v>
      </c>
      <c r="C88" s="12">
        <v>53168539</v>
      </c>
      <c r="E88" s="14"/>
    </row>
    <row r="89" spans="1:5" x14ac:dyDescent="0.25">
      <c r="A89" s="5" t="s">
        <v>150</v>
      </c>
      <c r="B89" s="6" t="s">
        <v>151</v>
      </c>
      <c r="C89" s="12">
        <f>C90+C104</f>
        <v>339849523</v>
      </c>
      <c r="E89" s="14"/>
    </row>
    <row r="90" spans="1:5" x14ac:dyDescent="0.25">
      <c r="A90" s="5" t="s">
        <v>152</v>
      </c>
      <c r="B90" s="6" t="s">
        <v>153</v>
      </c>
      <c r="C90" s="12">
        <f>SUM(C91+C94+C98)</f>
        <v>260221814</v>
      </c>
      <c r="E90" s="14"/>
    </row>
    <row r="91" spans="1:5" ht="31.5" x14ac:dyDescent="0.25">
      <c r="A91" s="5" t="s">
        <v>154</v>
      </c>
      <c r="B91" s="6" t="s">
        <v>155</v>
      </c>
      <c r="C91" s="12">
        <f>SUM(C92:C93)</f>
        <v>76694642</v>
      </c>
      <c r="E91" s="14"/>
    </row>
    <row r="92" spans="1:5" ht="31.5" x14ac:dyDescent="0.25">
      <c r="A92" s="5" t="s">
        <v>156</v>
      </c>
      <c r="B92" s="6" t="s">
        <v>157</v>
      </c>
      <c r="C92" s="12">
        <v>195000</v>
      </c>
      <c r="E92" s="14"/>
    </row>
    <row r="93" spans="1:5" ht="31.5" x14ac:dyDescent="0.25">
      <c r="A93" s="5" t="s">
        <v>158</v>
      </c>
      <c r="B93" s="6" t="s">
        <v>159</v>
      </c>
      <c r="C93" s="12">
        <f>73190734+3206923+101985</f>
        <v>76499642</v>
      </c>
      <c r="E93" s="14"/>
    </row>
    <row r="94" spans="1:5" x14ac:dyDescent="0.25">
      <c r="A94" s="5" t="s">
        <v>160</v>
      </c>
      <c r="B94" s="6" t="s">
        <v>161</v>
      </c>
      <c r="C94" s="12">
        <f>SUM(C95:C97)</f>
        <v>79999553</v>
      </c>
      <c r="E94" s="14"/>
    </row>
    <row r="95" spans="1:5" x14ac:dyDescent="0.25">
      <c r="A95" s="5" t="s">
        <v>162</v>
      </c>
      <c r="B95" s="6" t="s">
        <v>163</v>
      </c>
      <c r="C95" s="12">
        <v>795729</v>
      </c>
      <c r="E95" s="14"/>
    </row>
    <row r="96" spans="1:5" ht="31.5" x14ac:dyDescent="0.25">
      <c r="A96" s="5" t="s">
        <v>164</v>
      </c>
      <c r="B96" s="6" t="s">
        <v>165</v>
      </c>
      <c r="C96" s="12">
        <f>60715188+8552299</f>
        <v>69267487</v>
      </c>
      <c r="E96" s="14"/>
    </row>
    <row r="97" spans="1:5" x14ac:dyDescent="0.25">
      <c r="A97" s="5" t="s">
        <v>166</v>
      </c>
      <c r="B97" s="6" t="s">
        <v>167</v>
      </c>
      <c r="C97" s="12">
        <v>9936337</v>
      </c>
      <c r="E97" s="14"/>
    </row>
    <row r="98" spans="1:5" x14ac:dyDescent="0.25">
      <c r="A98" s="5" t="s">
        <v>168</v>
      </c>
      <c r="B98" s="6" t="s">
        <v>169</v>
      </c>
      <c r="C98" s="12">
        <f>SUM(C99:C103)</f>
        <v>103527619</v>
      </c>
      <c r="E98" s="14"/>
    </row>
    <row r="99" spans="1:5" x14ac:dyDescent="0.25">
      <c r="A99" s="5" t="s">
        <v>170</v>
      </c>
      <c r="B99" s="6" t="s">
        <v>171</v>
      </c>
      <c r="C99" s="12">
        <v>620000</v>
      </c>
      <c r="E99" s="14"/>
    </row>
    <row r="100" spans="1:5" x14ac:dyDescent="0.25">
      <c r="A100" s="5" t="s">
        <v>172</v>
      </c>
      <c r="B100" s="6" t="s">
        <v>173</v>
      </c>
      <c r="C100" s="12">
        <v>87453018</v>
      </c>
      <c r="E100" s="14"/>
    </row>
    <row r="101" spans="1:5" x14ac:dyDescent="0.25">
      <c r="A101" s="5" t="s">
        <v>174</v>
      </c>
      <c r="B101" s="6" t="s">
        <v>175</v>
      </c>
      <c r="C101" s="12">
        <v>13358417</v>
      </c>
      <c r="E101" s="14"/>
    </row>
    <row r="102" spans="1:5" x14ac:dyDescent="0.25">
      <c r="A102" s="5" t="s">
        <v>176</v>
      </c>
      <c r="B102" s="6" t="s">
        <v>177</v>
      </c>
      <c r="C102" s="12">
        <v>96184</v>
      </c>
      <c r="E102" s="14"/>
    </row>
    <row r="103" spans="1:5" x14ac:dyDescent="0.25">
      <c r="A103" s="5" t="s">
        <v>178</v>
      </c>
      <c r="B103" s="6" t="s">
        <v>179</v>
      </c>
      <c r="C103" s="12">
        <v>2000000</v>
      </c>
      <c r="E103" s="14"/>
    </row>
    <row r="104" spans="1:5" ht="31.5" x14ac:dyDescent="0.25">
      <c r="A104" s="5" t="s">
        <v>180</v>
      </c>
      <c r="B104" s="6" t="s">
        <v>181</v>
      </c>
      <c r="C104" s="12">
        <v>79627709</v>
      </c>
      <c r="E104" s="14"/>
    </row>
    <row r="105" spans="1:5" ht="47.25" x14ac:dyDescent="0.25">
      <c r="A105" s="5" t="s">
        <v>182</v>
      </c>
      <c r="B105" s="6" t="s">
        <v>183</v>
      </c>
      <c r="C105" s="12">
        <f>C106</f>
        <v>74004000</v>
      </c>
      <c r="E105" s="14"/>
    </row>
    <row r="106" spans="1:5" x14ac:dyDescent="0.25">
      <c r="A106" s="5" t="s">
        <v>184</v>
      </c>
      <c r="B106" s="6" t="s">
        <v>185</v>
      </c>
      <c r="C106" s="12">
        <f>SUM(C107:C108)</f>
        <v>74004000</v>
      </c>
      <c r="E106" s="14"/>
    </row>
    <row r="107" spans="1:5" x14ac:dyDescent="0.25">
      <c r="A107" s="5" t="s">
        <v>186</v>
      </c>
      <c r="B107" s="6" t="s">
        <v>187</v>
      </c>
      <c r="C107" s="12">
        <v>4000</v>
      </c>
      <c r="E107" s="14"/>
    </row>
    <row r="108" spans="1:5" ht="16.5" thickBot="1" x14ac:dyDescent="0.3">
      <c r="A108" s="7" t="s">
        <v>188</v>
      </c>
      <c r="B108" s="9" t="s">
        <v>189</v>
      </c>
      <c r="C108" s="13">
        <v>74000000</v>
      </c>
      <c r="E108" s="14"/>
    </row>
  </sheetData>
  <mergeCells count="12">
    <mergeCell ref="A11:B11"/>
    <mergeCell ref="A13:A14"/>
    <mergeCell ref="B13:B14"/>
    <mergeCell ref="C13:C14"/>
    <mergeCell ref="A7:C7"/>
    <mergeCell ref="A8:C8"/>
    <mergeCell ref="A9:C9"/>
    <mergeCell ref="A1:C1"/>
    <mergeCell ref="A2:C2"/>
    <mergeCell ref="A3:C3"/>
    <mergeCell ref="A4:C4"/>
    <mergeCell ref="A5:C5"/>
  </mergeCells>
  <pageMargins left="0.47244094488188981" right="0.19685039370078741" top="0.6692913385826772" bottom="0.27559055118110237" header="0.31496062992125984" footer="0.23622047244094491"/>
  <pageSetup paperSize="9" scale="99" firstPageNumber="9" fitToHeight="5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№2.3</vt:lpstr>
      <vt:lpstr>№2.3!Заголовки_для_печати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2021-04-22T10:48:27Z</dcterms:modified>
</cp:coreProperties>
</file>