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8 (118)" sheetId="5" r:id="rId1"/>
  </sheets>
  <definedNames>
    <definedName name="_xlnm.Print_Area" localSheetId="0">'Приложение № 8 (118)'!$A$1:$Q$40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5" l="1"/>
  <c r="I26" i="5"/>
  <c r="Q19" i="5"/>
  <c r="Q35" i="5" l="1"/>
  <c r="Q13" i="5"/>
  <c r="Q15" i="5" l="1"/>
  <c r="P34" i="5" l="1"/>
  <c r="O34" i="5"/>
  <c r="M34" i="5"/>
  <c r="L34" i="5"/>
  <c r="K34" i="5"/>
  <c r="J34" i="5"/>
  <c r="I34" i="5"/>
  <c r="G34" i="5"/>
  <c r="F34" i="5"/>
  <c r="N33" i="5"/>
  <c r="Q33" i="5" s="1"/>
  <c r="N32" i="5"/>
  <c r="Q32" i="5" s="1"/>
  <c r="N31" i="5"/>
  <c r="Q31" i="5" s="1"/>
  <c r="N30" i="5"/>
  <c r="Q30" i="5" s="1"/>
  <c r="N29" i="5"/>
  <c r="Q29" i="5" s="1"/>
  <c r="N28" i="5"/>
  <c r="Q28" i="5" s="1"/>
  <c r="N27" i="5"/>
  <c r="Q27" i="5" s="1"/>
  <c r="N26" i="5"/>
  <c r="Q26" i="5" s="1"/>
  <c r="H26" i="5" l="1"/>
  <c r="H28" i="5"/>
  <c r="H30" i="5"/>
  <c r="H32" i="5"/>
  <c r="Q34" i="5"/>
  <c r="Q21" i="5" s="1"/>
  <c r="Q20" i="5" s="1"/>
  <c r="Q40" i="5" s="1"/>
  <c r="N34" i="5"/>
  <c r="H27" i="5"/>
  <c r="H29" i="5"/>
  <c r="H31" i="5"/>
  <c r="H33" i="5"/>
  <c r="H34" i="5" l="1"/>
</calcChain>
</file>

<file path=xl/sharedStrings.xml><?xml version="1.0" encoding="utf-8"?>
<sst xmlns="http://schemas.openxmlformats.org/spreadsheetml/2006/main" count="79" uniqueCount="77">
  <si>
    <t>Субсидии местным бюджетам на исполнение программ развития дорожной отрасли ВСЕГО, в т.ч.:</t>
  </si>
  <si>
    <t>1</t>
  </si>
  <si>
    <t>№ п/п</t>
  </si>
  <si>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</si>
  <si>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</si>
  <si>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</si>
  <si>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Отчисления от акцизного сбора на газ углеводородный сжиженный, реализуемый в качестве автомобильного топлива</t>
  </si>
  <si>
    <t>РАСХОДЫ ВСЕГО, в том числе:</t>
  </si>
  <si>
    <t xml:space="preserve">  "О республиканском бюджете на 2021 год"</t>
  </si>
  <si>
    <t>Доли для распределения государственными администрациями субсидий, направленных в местные бюджеты городов и районов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</si>
  <si>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</si>
  <si>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</si>
  <si>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</si>
  <si>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</si>
  <si>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</si>
  <si>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</si>
  <si>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</si>
  <si>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г.Тирасполь</t>
  </si>
  <si>
    <t>г. Днестровск</t>
  </si>
  <si>
    <t>г. Бендеры</t>
  </si>
  <si>
    <t>Всего субсидий</t>
  </si>
  <si>
    <t xml:space="preserve">Министерство экономического развития Приднестровской Молдавской Республики </t>
  </si>
  <si>
    <t>Итого расходы за счет средств                                                                     Дорожного фонда ПМР,  руб.</t>
  </si>
  <si>
    <t>Приложение № 8</t>
  </si>
  <si>
    <t>к  Закону Приднестровской Молдавской Республики</t>
  </si>
  <si>
    <t>Доля для распределения  иных поступлений в Дорожный фонд ПМР</t>
  </si>
  <si>
    <t>Всего субсидий на исполнение программ развития дорожной отрасли, руб.</t>
  </si>
  <si>
    <t>Распределение субсидий на обустройство мест стоянки, парковки</t>
  </si>
  <si>
    <t>1.1.</t>
  </si>
  <si>
    <t>налог с владельцев   транспортных средств</t>
  </si>
  <si>
    <t>ВСЕГО</t>
  </si>
  <si>
    <t xml:space="preserve"> в том числе</t>
  </si>
  <si>
    <t>на формирование программ развития дорожной отрасли</t>
  </si>
  <si>
    <t>на ремонт и реконструкцию тротуаров</t>
  </si>
  <si>
    <t xml:space="preserve">на благоустройство территорий образовательных  и соц.-культ учреждений </t>
  </si>
  <si>
    <t xml:space="preserve">Основные характеристики Дорожного фонда Приднестровской Молдавской Республики на 2021 год </t>
  </si>
  <si>
    <t>иные поступления в Дорожный фонд</t>
  </si>
  <si>
    <t>2.2</t>
  </si>
  <si>
    <t>Наименование государственной администрации</t>
  </si>
  <si>
    <t>Григориопольский район и                                      г. Григориополь</t>
  </si>
  <si>
    <t>(руб.)</t>
  </si>
  <si>
    <t>ОСТАТОК ВСЕГО, в том числе:</t>
  </si>
  <si>
    <t>Остаток на счете Дорожного фонда ПМР по состоянию на 01.01.2021г.</t>
  </si>
  <si>
    <t>2</t>
  </si>
  <si>
    <t>2.1</t>
  </si>
  <si>
    <t>2.3</t>
  </si>
  <si>
    <t>2.4</t>
  </si>
  <si>
    <t>3.1.1</t>
  </si>
  <si>
    <t>3.1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</si>
  <si>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</si>
  <si>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</si>
  <si>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</si>
  <si>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</si>
  <si>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</si>
  <si>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</si>
  <si>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</si>
  <si>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</si>
  <si>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а)</t>
  </si>
  <si>
    <t>капитальный ремонт путепровода по ул. Котовского - ул. Панина</t>
  </si>
  <si>
    <t>б)</t>
  </si>
  <si>
    <t>расширение участков автодорог в районе ул. Котовского и ул. Суворова</t>
  </si>
  <si>
    <t>в)</t>
  </si>
  <si>
    <t>3.2</t>
  </si>
  <si>
    <t xml:space="preserve">"О внесении изменений и дополнений </t>
  </si>
  <si>
    <t xml:space="preserve">в Закон Приднестровской Молдавской Республики </t>
  </si>
  <si>
    <t>доля количества зарегистрированных транспортных средств по городам (районам)</t>
  </si>
  <si>
    <t>субсидии на цели финансирования обустройства мест стоянки, парковки, руб.</t>
  </si>
  <si>
    <t>Дубоссарский район и                       г. Дубоссары</t>
  </si>
  <si>
    <t>Каменский район и                               г. Каменка</t>
  </si>
  <si>
    <t xml:space="preserve">Рыбницкий район и                             г. Рыбница </t>
  </si>
  <si>
    <t xml:space="preserve">Слободзейский район и                            г. Слободзея </t>
  </si>
  <si>
    <t>усиление подпорных стенок на пересечении ул. Коммунистической с железной дорогой (в районе ЗАО "Флоаре")</t>
  </si>
  <si>
    <t>Отчисления от единого таможенного платежа в размере 13,19%</t>
  </si>
  <si>
    <t>Приложение № 11</t>
  </si>
  <si>
    <r>
      <t>Целевые субсидии государственной администрации города Бендеры</t>
    </r>
    <r>
      <rPr>
        <sz val="12"/>
        <rFont val="Times New Roman"/>
        <family val="1"/>
        <charset val="204"/>
      </rPr>
      <t xml:space="preserve"> (в размере 1,4508 % поступлений Дорожного фонда ПМР (за исключением налога с владельцев транспортных средств) и остатка на счете Дорожного фонда ПМР по состоянию на 01.01.2021 г.), в том числе:</t>
    </r>
  </si>
  <si>
    <t>для перечисления 0,7012%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 собственности, и экспертизе проектно-сметной документации</t>
  </si>
  <si>
    <r>
      <t xml:space="preserve">Источник расходов на цели реализации с 1 апреля 2021 года решений по повышению заработной платы работников бюджетной сферы и пенсий </t>
    </r>
    <r>
      <rPr>
        <sz val="12"/>
        <rFont val="Times New Roman"/>
        <family val="1"/>
        <charset val="204"/>
      </rPr>
      <t xml:space="preserve">(в размере 19,3794 % поступлений Дорожного фонда ПМР (за исключением налога с владельцев транспортных средств))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</si>
</sst>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3" fillId="0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10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164" fontId="2" fillId="0" borderId="0" xfId="2" applyNumberFormat="1" applyFont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164" fontId="2" fillId="0" borderId="0" xfId="2" applyNumberFormat="1" applyFont="1" applyFill="1" applyAlignment="1">
      <alignment vertical="center" wrapText="1"/>
    </xf>
    <xf numFmtId="43" fontId="2" fillId="0" borderId="0" xfId="2" applyNumberFormat="1" applyFont="1" applyFill="1" applyAlignment="1">
      <alignment wrapText="1"/>
    </xf>
    <xf numFmtId="43" fontId="2" fillId="0" borderId="0" xfId="2" applyNumberFormat="1" applyFont="1" applyAlignment="1">
      <alignment vertical="center" wrapText="1"/>
    </xf>
    <xf numFmtId="43" fontId="3" fillId="0" borderId="0" xfId="2" applyNumberFormat="1" applyFont="1" applyAlignment="1">
      <alignment vertical="center" wrapText="1"/>
    </xf>
    <xf numFmtId="43" fontId="3" fillId="0" borderId="0" xfId="2" applyNumberFormat="1" applyFont="1" applyFill="1" applyAlignment="1">
      <alignment vertical="center" wrapText="1"/>
    </xf>
    <xf numFmtId="43" fontId="2" fillId="0" borderId="0" xfId="2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0" fontId="2" fillId="0" borderId="14" xfId="1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view="pageBreakPreview" zoomScale="90" zoomScaleNormal="90" zoomScaleSheetLayoutView="90" workbookViewId="0">
      <pane xSplit="1" ySplit="12" topLeftCell="B33" activePane="bottomRight" state="frozenSplit"/>
      <selection pane="topRight" activeCell="B1" sqref="B1"/>
      <selection pane="bottomLeft" activeCell="A14" sqref="A14"/>
      <selection pane="bottomRight" activeCell="J33" sqref="A11:Q40"/>
    </sheetView>
  </sheetViews>
  <sheetFormatPr defaultColWidth="11" defaultRowHeight="15.75" x14ac:dyDescent="0.25"/>
  <cols>
    <col min="1" max="1" width="10.140625" style="26" customWidth="1"/>
    <col min="2" max="2" width="30" style="2" customWidth="1"/>
    <col min="3" max="6" width="11.140625" style="2" bestFit="1" customWidth="1"/>
    <col min="7" max="7" width="13" style="2" customWidth="1"/>
    <col min="8" max="8" width="13.7109375" style="2" customWidth="1"/>
    <col min="9" max="10" width="11.28515625" style="2" bestFit="1" customWidth="1"/>
    <col min="11" max="11" width="11.140625" style="2" bestFit="1" customWidth="1"/>
    <col min="12" max="12" width="13.28515625" style="2" customWidth="1"/>
    <col min="13" max="14" width="12.42578125" style="2" customWidth="1"/>
    <col min="15" max="15" width="11.140625" style="2" bestFit="1" customWidth="1"/>
    <col min="16" max="16" width="10.7109375" style="2" customWidth="1"/>
    <col min="17" max="17" width="14.42578125" style="2" customWidth="1"/>
    <col min="18" max="18" width="11" style="45"/>
    <col min="19" max="16384" width="11" style="2"/>
  </cols>
  <sheetData>
    <row r="1" spans="1:22" ht="15.75" customHeight="1" x14ac:dyDescent="0.25">
      <c r="N1" s="38"/>
      <c r="O1" s="38"/>
      <c r="P1" s="49" t="s">
        <v>73</v>
      </c>
      <c r="Q1" s="49"/>
      <c r="R1" s="44"/>
      <c r="S1" s="1"/>
      <c r="T1" s="1"/>
      <c r="U1" s="1"/>
      <c r="V1" s="1"/>
    </row>
    <row r="2" spans="1:22" ht="15.75" customHeight="1" x14ac:dyDescent="0.25">
      <c r="M2" s="49" t="s">
        <v>24</v>
      </c>
      <c r="N2" s="49"/>
      <c r="O2" s="49"/>
      <c r="P2" s="49"/>
      <c r="Q2" s="49"/>
      <c r="R2" s="44"/>
      <c r="S2" s="1"/>
      <c r="T2" s="1"/>
      <c r="U2" s="1"/>
      <c r="V2" s="1"/>
    </row>
    <row r="3" spans="1:22" ht="15.75" customHeight="1" x14ac:dyDescent="0.25">
      <c r="M3" s="50" t="s">
        <v>63</v>
      </c>
      <c r="N3" s="50"/>
      <c r="O3" s="50"/>
      <c r="P3" s="50"/>
      <c r="Q3" s="50"/>
      <c r="R3" s="44"/>
      <c r="S3" s="1"/>
      <c r="T3" s="1"/>
      <c r="U3" s="1"/>
      <c r="V3" s="1"/>
    </row>
    <row r="4" spans="1:22" x14ac:dyDescent="0.25">
      <c r="M4" s="50" t="s">
        <v>64</v>
      </c>
      <c r="N4" s="50"/>
      <c r="O4" s="50"/>
      <c r="P4" s="50"/>
      <c r="Q4" s="50"/>
    </row>
    <row r="5" spans="1:22" x14ac:dyDescent="0.25">
      <c r="N5" s="49" t="s">
        <v>8</v>
      </c>
      <c r="O5" s="49"/>
      <c r="P5" s="49"/>
      <c r="Q5" s="49"/>
    </row>
    <row r="7" spans="1:22" ht="15.75" customHeight="1" x14ac:dyDescent="0.25">
      <c r="A7" s="27"/>
      <c r="B7" s="1"/>
      <c r="C7" s="1"/>
      <c r="D7" s="1"/>
      <c r="E7" s="1"/>
      <c r="F7" s="1"/>
      <c r="G7" s="1"/>
      <c r="H7" s="1"/>
      <c r="I7" s="1"/>
      <c r="J7" s="1"/>
      <c r="K7" s="1"/>
      <c r="L7" s="49" t="s">
        <v>23</v>
      </c>
      <c r="M7" s="49"/>
      <c r="N7" s="49"/>
      <c r="O7" s="49"/>
      <c r="P7" s="49"/>
      <c r="Q7" s="49"/>
    </row>
    <row r="8" spans="1:22" ht="15.75" customHeight="1" x14ac:dyDescent="0.25">
      <c r="A8" s="27"/>
      <c r="B8" s="1"/>
      <c r="C8" s="1"/>
      <c r="D8" s="1"/>
      <c r="E8" s="1"/>
      <c r="F8" s="1"/>
      <c r="G8" s="1"/>
      <c r="H8" s="1"/>
      <c r="I8" s="1"/>
      <c r="J8" s="1"/>
      <c r="K8" s="1"/>
      <c r="L8" s="49" t="s">
        <v>24</v>
      </c>
      <c r="M8" s="49"/>
      <c r="N8" s="49"/>
      <c r="O8" s="49"/>
      <c r="P8" s="49"/>
      <c r="Q8" s="49"/>
    </row>
    <row r="9" spans="1:22" ht="15.75" customHeight="1" x14ac:dyDescent="0.25">
      <c r="A9" s="27"/>
      <c r="B9" s="1"/>
      <c r="C9" s="1"/>
      <c r="D9" s="1"/>
      <c r="E9" s="1"/>
      <c r="F9" s="1"/>
      <c r="G9" s="1"/>
      <c r="H9" s="1"/>
      <c r="I9" s="1"/>
      <c r="J9" s="1"/>
      <c r="K9" s="1"/>
      <c r="L9" s="49" t="s">
        <v>8</v>
      </c>
      <c r="M9" s="49"/>
      <c r="N9" s="49"/>
      <c r="O9" s="49"/>
      <c r="P9" s="49"/>
      <c r="Q9" s="49"/>
    </row>
    <row r="10" spans="1:22" x14ac:dyDescent="0.25">
      <c r="A10" s="2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</row>
    <row r="11" spans="1:22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22" ht="16.5" thickBot="1" x14ac:dyDescent="0.3">
      <c r="A12" s="2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7" t="s">
        <v>40</v>
      </c>
    </row>
    <row r="13" spans="1:22" s="6" customFormat="1" x14ac:dyDescent="0.25">
      <c r="A13" s="82" t="s">
        <v>1</v>
      </c>
      <c r="B13" s="83" t="s">
        <v>41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5">
        <f>Q14</f>
        <v>4492529</v>
      </c>
      <c r="R13" s="46"/>
    </row>
    <row r="14" spans="1:22" ht="16.5" thickBot="1" x14ac:dyDescent="0.3">
      <c r="A14" s="86" t="s">
        <v>28</v>
      </c>
      <c r="B14" s="87" t="s">
        <v>42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7">
        <v>4492529</v>
      </c>
    </row>
    <row r="15" spans="1:22" s="6" customFormat="1" x14ac:dyDescent="0.25">
      <c r="A15" s="82" t="s">
        <v>43</v>
      </c>
      <c r="B15" s="83" t="s">
        <v>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5">
        <f>SUM(Q16:Q19)</f>
        <v>175185669</v>
      </c>
      <c r="R15" s="46"/>
    </row>
    <row r="16" spans="1:22" x14ac:dyDescent="0.25">
      <c r="A16" s="30" t="s">
        <v>44</v>
      </c>
      <c r="B16" s="87" t="s">
        <v>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7">
        <v>10981341</v>
      </c>
    </row>
    <row r="17" spans="1:18" x14ac:dyDescent="0.25">
      <c r="A17" s="30" t="s">
        <v>37</v>
      </c>
      <c r="B17" s="87" t="s">
        <v>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7">
        <v>75870574</v>
      </c>
    </row>
    <row r="18" spans="1:18" x14ac:dyDescent="0.25">
      <c r="A18" s="30" t="s">
        <v>45</v>
      </c>
      <c r="B18" s="87" t="s">
        <v>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7">
        <v>473506</v>
      </c>
    </row>
    <row r="19" spans="1:18" x14ac:dyDescent="0.25">
      <c r="A19" s="30" t="s">
        <v>46</v>
      </c>
      <c r="B19" s="87" t="s">
        <v>72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7">
        <f>87480248+380000</f>
        <v>87860248</v>
      </c>
    </row>
    <row r="20" spans="1:18" s="9" customFormat="1" x14ac:dyDescent="0.25">
      <c r="A20" s="28">
        <v>3</v>
      </c>
      <c r="B20" s="51" t="s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8">
        <f>SUM(Q21+Q39)</f>
        <v>147856343</v>
      </c>
      <c r="R20" s="47"/>
    </row>
    <row r="21" spans="1:18" s="11" customFormat="1" ht="16.5" thickBot="1" x14ac:dyDescent="0.3">
      <c r="A21" s="90" t="s">
        <v>48</v>
      </c>
      <c r="B21" s="60" t="s">
        <v>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10">
        <f>Q34+Q35</f>
        <v>146704817</v>
      </c>
      <c r="R21" s="48"/>
    </row>
    <row r="22" spans="1:18" s="11" customFormat="1" ht="86.25" customHeight="1" x14ac:dyDescent="0.25">
      <c r="A22" s="74" t="s">
        <v>2</v>
      </c>
      <c r="B22" s="54" t="s">
        <v>38</v>
      </c>
      <c r="C22" s="54" t="s">
        <v>9</v>
      </c>
      <c r="D22" s="54"/>
      <c r="E22" s="54"/>
      <c r="F22" s="79" t="s">
        <v>25</v>
      </c>
      <c r="G22" s="58" t="s">
        <v>10</v>
      </c>
      <c r="H22" s="81"/>
      <c r="I22" s="81"/>
      <c r="J22" s="81"/>
      <c r="K22" s="59"/>
      <c r="L22" s="54" t="s">
        <v>11</v>
      </c>
      <c r="M22" s="54"/>
      <c r="N22" s="55" t="s">
        <v>26</v>
      </c>
      <c r="O22" s="58" t="s">
        <v>27</v>
      </c>
      <c r="P22" s="59"/>
      <c r="Q22" s="63" t="s">
        <v>22</v>
      </c>
      <c r="R22" s="48"/>
    </row>
    <row r="23" spans="1:18" s="11" customFormat="1" ht="40.5" customHeight="1" x14ac:dyDescent="0.25">
      <c r="A23" s="75"/>
      <c r="B23" s="77"/>
      <c r="C23" s="66" t="s">
        <v>12</v>
      </c>
      <c r="D23" s="66" t="s">
        <v>13</v>
      </c>
      <c r="E23" s="66" t="s">
        <v>14</v>
      </c>
      <c r="F23" s="67"/>
      <c r="G23" s="66" t="s">
        <v>15</v>
      </c>
      <c r="H23" s="69" t="s">
        <v>16</v>
      </c>
      <c r="I23" s="70"/>
      <c r="J23" s="70"/>
      <c r="K23" s="71"/>
      <c r="L23" s="66" t="s">
        <v>29</v>
      </c>
      <c r="M23" s="66" t="s">
        <v>36</v>
      </c>
      <c r="N23" s="56"/>
      <c r="O23" s="72" t="s">
        <v>65</v>
      </c>
      <c r="P23" s="72" t="s">
        <v>66</v>
      </c>
      <c r="Q23" s="64"/>
      <c r="R23" s="48"/>
    </row>
    <row r="24" spans="1:18" s="11" customFormat="1" x14ac:dyDescent="0.25">
      <c r="A24" s="75"/>
      <c r="B24" s="77"/>
      <c r="C24" s="67"/>
      <c r="D24" s="67"/>
      <c r="E24" s="67"/>
      <c r="F24" s="67"/>
      <c r="G24" s="67"/>
      <c r="H24" s="66" t="s">
        <v>30</v>
      </c>
      <c r="I24" s="69" t="s">
        <v>31</v>
      </c>
      <c r="J24" s="70"/>
      <c r="K24" s="71"/>
      <c r="L24" s="67"/>
      <c r="M24" s="67"/>
      <c r="N24" s="56"/>
      <c r="O24" s="56"/>
      <c r="P24" s="56"/>
      <c r="Q24" s="64"/>
      <c r="R24" s="48"/>
    </row>
    <row r="25" spans="1:18" s="11" customFormat="1" ht="168" customHeight="1" thickBot="1" x14ac:dyDescent="0.3">
      <c r="A25" s="76"/>
      <c r="B25" s="78"/>
      <c r="C25" s="68"/>
      <c r="D25" s="68"/>
      <c r="E25" s="68"/>
      <c r="F25" s="80"/>
      <c r="G25" s="68"/>
      <c r="H25" s="68"/>
      <c r="I25" s="40" t="s">
        <v>32</v>
      </c>
      <c r="J25" s="40" t="s">
        <v>33</v>
      </c>
      <c r="K25" s="40" t="s">
        <v>34</v>
      </c>
      <c r="L25" s="68"/>
      <c r="M25" s="68"/>
      <c r="N25" s="57"/>
      <c r="O25" s="57"/>
      <c r="P25" s="57"/>
      <c r="Q25" s="65"/>
      <c r="R25" s="48"/>
    </row>
    <row r="26" spans="1:18" s="11" customFormat="1" x14ac:dyDescent="0.25">
      <c r="A26" s="29" t="s">
        <v>47</v>
      </c>
      <c r="B26" s="12" t="s">
        <v>17</v>
      </c>
      <c r="C26" s="13"/>
      <c r="D26" s="13">
        <v>1</v>
      </c>
      <c r="E26" s="13">
        <v>1</v>
      </c>
      <c r="F26" s="91">
        <v>0.1588</v>
      </c>
      <c r="G26" s="14">
        <v>0</v>
      </c>
      <c r="H26" s="14">
        <f>N26-G26</f>
        <v>24723105</v>
      </c>
      <c r="I26" s="14">
        <f>19893105+380000</f>
        <v>20273105</v>
      </c>
      <c r="J26" s="14">
        <v>2000000</v>
      </c>
      <c r="K26" s="14">
        <v>2450000</v>
      </c>
      <c r="L26" s="14">
        <v>4872967</v>
      </c>
      <c r="M26" s="14">
        <f>19470138+380000</f>
        <v>19850138</v>
      </c>
      <c r="N26" s="15">
        <f>L26+M26</f>
        <v>24723105</v>
      </c>
      <c r="O26" s="13">
        <v>0.27539999999999998</v>
      </c>
      <c r="P26" s="14">
        <v>1073935</v>
      </c>
      <c r="Q26" s="16">
        <f>N26+P26</f>
        <v>25797040</v>
      </c>
      <c r="R26" s="48"/>
    </row>
    <row r="27" spans="1:18" s="11" customFormat="1" x14ac:dyDescent="0.25">
      <c r="A27" s="30" t="s">
        <v>49</v>
      </c>
      <c r="B27" s="17" t="s">
        <v>18</v>
      </c>
      <c r="C27" s="18"/>
      <c r="D27" s="18">
        <v>1</v>
      </c>
      <c r="E27" s="18">
        <v>1</v>
      </c>
      <c r="F27" s="19">
        <v>4.7000000000000002E-3</v>
      </c>
      <c r="G27" s="20">
        <v>0</v>
      </c>
      <c r="H27" s="20">
        <f t="shared" ref="H27:H33" si="0">N27-G27</f>
        <v>876034</v>
      </c>
      <c r="I27" s="20">
        <v>649268</v>
      </c>
      <c r="J27" s="20">
        <v>150841</v>
      </c>
      <c r="K27" s="20">
        <v>75925</v>
      </c>
      <c r="L27" s="20">
        <v>290560</v>
      </c>
      <c r="M27" s="20">
        <v>585474</v>
      </c>
      <c r="N27" s="20">
        <f t="shared" ref="N27:N33" si="1">L27+M27</f>
        <v>876034</v>
      </c>
      <c r="O27" s="18">
        <v>1.8700000000000001E-2</v>
      </c>
      <c r="P27" s="20">
        <v>72921</v>
      </c>
      <c r="Q27" s="16">
        <f t="shared" ref="Q27:Q33" si="2">N27+P27</f>
        <v>948955</v>
      </c>
      <c r="R27" s="48"/>
    </row>
    <row r="28" spans="1:18" s="11" customFormat="1" x14ac:dyDescent="0.25">
      <c r="A28" s="30" t="s">
        <v>50</v>
      </c>
      <c r="B28" s="17" t="s">
        <v>19</v>
      </c>
      <c r="C28" s="18"/>
      <c r="D28" s="18">
        <v>1</v>
      </c>
      <c r="E28" s="18">
        <v>1</v>
      </c>
      <c r="F28" s="19">
        <v>0.10920000000000001</v>
      </c>
      <c r="G28" s="20">
        <v>0</v>
      </c>
      <c r="H28" s="20">
        <f t="shared" si="0"/>
        <v>15147457</v>
      </c>
      <c r="I28" s="20">
        <v>8458108</v>
      </c>
      <c r="J28" s="20">
        <v>5289349</v>
      </c>
      <c r="K28" s="20">
        <v>1400000</v>
      </c>
      <c r="L28" s="20">
        <v>1507150</v>
      </c>
      <c r="M28" s="20">
        <v>13640307</v>
      </c>
      <c r="N28" s="20">
        <f t="shared" si="1"/>
        <v>15147457</v>
      </c>
      <c r="O28" s="18">
        <v>0.19539999999999999</v>
      </c>
      <c r="P28" s="20">
        <v>761971</v>
      </c>
      <c r="Q28" s="16">
        <f t="shared" si="2"/>
        <v>15909428</v>
      </c>
      <c r="R28" s="48"/>
    </row>
    <row r="29" spans="1:18" s="11" customFormat="1" ht="31.5" x14ac:dyDescent="0.25">
      <c r="A29" s="30" t="s">
        <v>51</v>
      </c>
      <c r="B29" s="17" t="s">
        <v>39</v>
      </c>
      <c r="C29" s="18">
        <v>0.47610000000000002</v>
      </c>
      <c r="D29" s="18">
        <v>0.52390000000000003</v>
      </c>
      <c r="E29" s="18">
        <v>1</v>
      </c>
      <c r="F29" s="19">
        <v>0.1207</v>
      </c>
      <c r="G29" s="20">
        <v>7353709</v>
      </c>
      <c r="H29" s="20">
        <f t="shared" si="0"/>
        <v>8092015</v>
      </c>
      <c r="I29" s="20">
        <v>5407415</v>
      </c>
      <c r="J29" s="20">
        <v>2154600</v>
      </c>
      <c r="K29" s="20">
        <v>530000</v>
      </c>
      <c r="L29" s="20">
        <v>360416</v>
      </c>
      <c r="M29" s="20">
        <v>15085308</v>
      </c>
      <c r="N29" s="20">
        <f t="shared" si="1"/>
        <v>15445724</v>
      </c>
      <c r="O29" s="18">
        <v>7.2300000000000003E-2</v>
      </c>
      <c r="P29" s="20">
        <v>281937</v>
      </c>
      <c r="Q29" s="16">
        <f t="shared" si="2"/>
        <v>15727661</v>
      </c>
      <c r="R29" s="48"/>
    </row>
    <row r="30" spans="1:18" s="11" customFormat="1" ht="31.5" x14ac:dyDescent="0.25">
      <c r="A30" s="30" t="s">
        <v>52</v>
      </c>
      <c r="B30" s="21" t="s">
        <v>67</v>
      </c>
      <c r="C30" s="18">
        <v>0.53359999999999996</v>
      </c>
      <c r="D30" s="18">
        <v>0.46639999999999998</v>
      </c>
      <c r="E30" s="18">
        <v>1</v>
      </c>
      <c r="F30" s="19">
        <v>0.12740000000000001</v>
      </c>
      <c r="G30" s="20">
        <v>8925738</v>
      </c>
      <c r="H30" s="20">
        <f t="shared" si="0"/>
        <v>7801658</v>
      </c>
      <c r="I30" s="20">
        <v>6401658</v>
      </c>
      <c r="J30" s="20">
        <v>900000</v>
      </c>
      <c r="K30" s="20">
        <v>500000</v>
      </c>
      <c r="L30" s="20">
        <v>807475</v>
      </c>
      <c r="M30" s="20">
        <v>15919921</v>
      </c>
      <c r="N30" s="20">
        <f t="shared" si="1"/>
        <v>16727396</v>
      </c>
      <c r="O30" s="18">
        <v>7.9699999999999993E-2</v>
      </c>
      <c r="P30" s="20">
        <v>310794</v>
      </c>
      <c r="Q30" s="16">
        <f t="shared" si="2"/>
        <v>17038190</v>
      </c>
      <c r="R30" s="48"/>
    </row>
    <row r="31" spans="1:18" s="11" customFormat="1" ht="31.5" x14ac:dyDescent="0.25">
      <c r="A31" s="30" t="s">
        <v>53</v>
      </c>
      <c r="B31" s="21" t="s">
        <v>68</v>
      </c>
      <c r="C31" s="18">
        <v>0.61170000000000002</v>
      </c>
      <c r="D31" s="18">
        <v>0.38829999999999998</v>
      </c>
      <c r="E31" s="18">
        <v>1</v>
      </c>
      <c r="F31" s="19">
        <v>0.10050000000000001</v>
      </c>
      <c r="G31" s="20">
        <v>7875563</v>
      </c>
      <c r="H31" s="20">
        <f t="shared" si="0"/>
        <v>4999315</v>
      </c>
      <c r="I31" s="20">
        <v>4399315</v>
      </c>
      <c r="J31" s="20">
        <v>600000</v>
      </c>
      <c r="K31" s="20">
        <v>0</v>
      </c>
      <c r="L31" s="20">
        <v>318321</v>
      </c>
      <c r="M31" s="20">
        <v>12556557</v>
      </c>
      <c r="N31" s="20">
        <f t="shared" si="1"/>
        <v>12874878</v>
      </c>
      <c r="O31" s="18">
        <v>4.7100000000000003E-2</v>
      </c>
      <c r="P31" s="20">
        <v>183669</v>
      </c>
      <c r="Q31" s="16">
        <f t="shared" si="2"/>
        <v>13058547</v>
      </c>
      <c r="R31" s="48"/>
    </row>
    <row r="32" spans="1:18" s="11" customFormat="1" ht="31.5" x14ac:dyDescent="0.25">
      <c r="A32" s="30" t="s">
        <v>54</v>
      </c>
      <c r="B32" s="21" t="s">
        <v>69</v>
      </c>
      <c r="C32" s="18">
        <v>0.52629999999999999</v>
      </c>
      <c r="D32" s="18">
        <v>0.47370000000000001</v>
      </c>
      <c r="E32" s="18">
        <v>1</v>
      </c>
      <c r="F32" s="19">
        <v>0.1759</v>
      </c>
      <c r="G32" s="20">
        <v>12517948</v>
      </c>
      <c r="H32" s="20">
        <f t="shared" si="0"/>
        <v>11266867</v>
      </c>
      <c r="I32" s="20">
        <v>9817186</v>
      </c>
      <c r="J32" s="20">
        <v>801900</v>
      </c>
      <c r="K32" s="20">
        <v>647781</v>
      </c>
      <c r="L32" s="20">
        <v>1810840</v>
      </c>
      <c r="M32" s="20">
        <v>21973975</v>
      </c>
      <c r="N32" s="20">
        <f t="shared" si="1"/>
        <v>23784815</v>
      </c>
      <c r="O32" s="18">
        <v>0.14940000000000001</v>
      </c>
      <c r="P32" s="20">
        <v>582592</v>
      </c>
      <c r="Q32" s="16">
        <f t="shared" si="2"/>
        <v>24367407</v>
      </c>
      <c r="R32" s="48"/>
    </row>
    <row r="33" spans="1:18" s="9" customFormat="1" ht="31.5" x14ac:dyDescent="0.25">
      <c r="A33" s="30" t="s">
        <v>55</v>
      </c>
      <c r="B33" s="21" t="s">
        <v>70</v>
      </c>
      <c r="C33" s="18">
        <v>0.60240000000000005</v>
      </c>
      <c r="D33" s="18">
        <v>0.39760000000000001</v>
      </c>
      <c r="E33" s="18">
        <v>1</v>
      </c>
      <c r="F33" s="19">
        <v>0.20280000000000001</v>
      </c>
      <c r="G33" s="20">
        <v>15873812</v>
      </c>
      <c r="H33" s="20">
        <f t="shared" si="0"/>
        <v>10477138</v>
      </c>
      <c r="I33" s="20">
        <v>8539576</v>
      </c>
      <c r="J33" s="20">
        <v>1298562</v>
      </c>
      <c r="K33" s="20">
        <v>639000</v>
      </c>
      <c r="L33" s="20">
        <v>1013612</v>
      </c>
      <c r="M33" s="20">
        <v>25337338</v>
      </c>
      <c r="N33" s="20">
        <f t="shared" si="1"/>
        <v>26350950</v>
      </c>
      <c r="O33" s="18">
        <v>0.16200000000000001</v>
      </c>
      <c r="P33" s="20">
        <v>631726</v>
      </c>
      <c r="Q33" s="16">
        <f t="shared" si="2"/>
        <v>26982676</v>
      </c>
      <c r="R33" s="47"/>
    </row>
    <row r="34" spans="1:18" s="11" customFormat="1" x14ac:dyDescent="0.25">
      <c r="A34" s="30"/>
      <c r="B34" s="22" t="s">
        <v>20</v>
      </c>
      <c r="C34" s="23"/>
      <c r="D34" s="23"/>
      <c r="E34" s="23"/>
      <c r="F34" s="18">
        <f t="shared" ref="F34:Q34" si="3">SUM(F26:F33)</f>
        <v>0.99999999999999989</v>
      </c>
      <c r="G34" s="20">
        <f t="shared" si="3"/>
        <v>52546770</v>
      </c>
      <c r="H34" s="20">
        <f>SUM(H26:H33)</f>
        <v>83383589</v>
      </c>
      <c r="I34" s="20">
        <f t="shared" si="3"/>
        <v>63945631</v>
      </c>
      <c r="J34" s="20">
        <f>SUM(J26:J33)</f>
        <v>13195252</v>
      </c>
      <c r="K34" s="20">
        <f>SUM(K26:K33)</f>
        <v>6242706</v>
      </c>
      <c r="L34" s="20">
        <f t="shared" si="3"/>
        <v>10981341</v>
      </c>
      <c r="M34" s="20">
        <f t="shared" si="3"/>
        <v>124949018</v>
      </c>
      <c r="N34" s="20">
        <f t="shared" si="3"/>
        <v>135930359</v>
      </c>
      <c r="O34" s="18">
        <f t="shared" si="3"/>
        <v>1</v>
      </c>
      <c r="P34" s="20">
        <f>SUM(P26:P33)</f>
        <v>3899545</v>
      </c>
      <c r="Q34" s="39">
        <f t="shared" si="3"/>
        <v>139829904</v>
      </c>
      <c r="R34" s="48"/>
    </row>
    <row r="35" spans="1:18" s="11" customFormat="1" ht="37.5" customHeight="1" x14ac:dyDescent="0.25">
      <c r="A35" s="92" t="s">
        <v>56</v>
      </c>
      <c r="B35" s="51" t="s">
        <v>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32">
        <f>SUM(Q36:Q38)</f>
        <v>6874913</v>
      </c>
      <c r="R35" s="43"/>
    </row>
    <row r="36" spans="1:18" s="11" customFormat="1" x14ac:dyDescent="0.25">
      <c r="A36" s="93" t="s">
        <v>57</v>
      </c>
      <c r="B36" s="33" t="s">
        <v>58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6">
        <v>4861390</v>
      </c>
      <c r="R36" s="48"/>
    </row>
    <row r="37" spans="1:18" s="11" customFormat="1" x14ac:dyDescent="0.25">
      <c r="A37" s="93" t="s">
        <v>59</v>
      </c>
      <c r="B37" s="33" t="s">
        <v>60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36">
        <v>368310</v>
      </c>
      <c r="R37" s="48"/>
    </row>
    <row r="38" spans="1:18" s="11" customFormat="1" x14ac:dyDescent="0.25">
      <c r="A38" s="93" t="s">
        <v>61</v>
      </c>
      <c r="B38" s="33" t="s">
        <v>71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36">
        <v>1645213</v>
      </c>
      <c r="R38" s="48"/>
    </row>
    <row r="39" spans="1:18" s="9" customFormat="1" ht="63" x14ac:dyDescent="0.25">
      <c r="A39" s="94" t="s">
        <v>62</v>
      </c>
      <c r="B39" s="31" t="s">
        <v>21</v>
      </c>
      <c r="C39" s="51" t="s">
        <v>75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8">
        <v>1151526</v>
      </c>
      <c r="R39" s="42"/>
    </row>
    <row r="40" spans="1:18" ht="33.75" customHeight="1" thickBot="1" x14ac:dyDescent="0.3">
      <c r="A40" s="95">
        <v>4</v>
      </c>
      <c r="B40" s="60" t="s">
        <v>76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24">
        <f>Q15+Q13-Q20</f>
        <v>31821855</v>
      </c>
      <c r="R40" s="41"/>
    </row>
    <row r="41" spans="1:18" ht="29.25" customHeight="1" x14ac:dyDescent="0.25">
      <c r="A41" s="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8" x14ac:dyDescent="0.25">
      <c r="P42" s="25"/>
    </row>
  </sheetData>
  <mergeCells count="41">
    <mergeCell ref="A22:A25"/>
    <mergeCell ref="B22:B25"/>
    <mergeCell ref="F22:F25"/>
    <mergeCell ref="G22:K22"/>
    <mergeCell ref="C22:E22"/>
    <mergeCell ref="B21:P21"/>
    <mergeCell ref="B16:P16"/>
    <mergeCell ref="B17:P17"/>
    <mergeCell ref="B18:P18"/>
    <mergeCell ref="B19:P19"/>
    <mergeCell ref="B20:P20"/>
    <mergeCell ref="L7:Q7"/>
    <mergeCell ref="L8:Q8"/>
    <mergeCell ref="L9:Q9"/>
    <mergeCell ref="A11:Q11"/>
    <mergeCell ref="B15:P15"/>
    <mergeCell ref="B13:P13"/>
    <mergeCell ref="B14:P14"/>
    <mergeCell ref="Q22:Q25"/>
    <mergeCell ref="C23:C25"/>
    <mergeCell ref="D23:D25"/>
    <mergeCell ref="E23:E25"/>
    <mergeCell ref="G23:G25"/>
    <mergeCell ref="H23:K23"/>
    <mergeCell ref="L23:L25"/>
    <mergeCell ref="M23:M25"/>
    <mergeCell ref="O23:O25"/>
    <mergeCell ref="P23:P25"/>
    <mergeCell ref="H24:H25"/>
    <mergeCell ref="I24:K24"/>
    <mergeCell ref="C39:P39"/>
    <mergeCell ref="L22:M22"/>
    <mergeCell ref="N22:N25"/>
    <mergeCell ref="O22:P22"/>
    <mergeCell ref="B40:P40"/>
    <mergeCell ref="B35:P35"/>
    <mergeCell ref="P1:Q1"/>
    <mergeCell ref="N5:Q5"/>
    <mergeCell ref="M2:Q2"/>
    <mergeCell ref="M3:Q3"/>
    <mergeCell ref="M4:Q4"/>
  </mergeCells>
  <printOptions horizontalCentered="1"/>
  <pageMargins left="0.39370078740157483" right="0.19685039370078741" top="0.70866141732283472" bottom="0.39370078740157483" header="0" footer="0"/>
  <pageSetup paperSize="9" scale="64" firstPageNumber="176" fitToHeight="2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8 (118)</vt:lpstr>
      <vt:lpstr>'Приложение № 8 (118)'!Область_печати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2021-04-29T11:42:43Z</dcterms:modified>
</cp:coreProperties>
</file>