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00" activeTab="0"/>
  </bookViews>
  <sheets>
    <sheet name="Приложение № 1 (118)" sheetId="1" r:id="rId1"/>
  </sheets>
  <definedNames>
    <definedName name="_xlnm.Print_Area" localSheetId="0">'Приложение № 1 (118)'!$A$1:$C$42</definedName>
  </definedNames>
  <calcPr fullCalcOnLoad="1"/>
</workbook>
</file>

<file path=xl/sharedStrings.xml><?xml version="1.0" encoding="utf-8"?>
<sst xmlns="http://schemas.openxmlformats.org/spreadsheetml/2006/main" count="68" uniqueCount="67">
  <si>
    <t xml:space="preserve">  "О республиканском бюджете на 2021 год"</t>
  </si>
  <si>
    <t>№ п/п</t>
  </si>
  <si>
    <t xml:space="preserve">% к предельным расходам  </t>
  </si>
  <si>
    <t>Наименование показателя</t>
  </si>
  <si>
    <t>1.</t>
  </si>
  <si>
    <t>1.1.</t>
  </si>
  <si>
    <t>1.2.</t>
  </si>
  <si>
    <t>2.</t>
  </si>
  <si>
    <t>3.</t>
  </si>
  <si>
    <t>3.1.</t>
  </si>
  <si>
    <t>3.2.</t>
  </si>
  <si>
    <t>3.2.1.</t>
  </si>
  <si>
    <t>4.</t>
  </si>
  <si>
    <t>5.</t>
  </si>
  <si>
    <t>6.</t>
  </si>
  <si>
    <t>2.1.</t>
  </si>
  <si>
    <t>не имеющие целевого назначения</t>
  </si>
  <si>
    <t>имеющие целевое назначение</t>
  </si>
  <si>
    <t>за счет доходов, имеющих целевое назначение</t>
  </si>
  <si>
    <t>за счет доходов, не имеющих целевого назначения, из них:</t>
  </si>
  <si>
    <t>Предельные расходы, из них:</t>
  </si>
  <si>
    <t>Предельный дефицит</t>
  </si>
  <si>
    <t>Дефицит</t>
  </si>
  <si>
    <t>% к расходам, подлежащим финансированию</t>
  </si>
  <si>
    <t>Основные характеристики консолидированного бюджета на 2021 год</t>
  </si>
  <si>
    <t>на оплату коммунальных услуг, возмещение льгот по коммунальным услугам,   услугам жилищного фонда и связи, покрытие убытков субъектов естественных монополий, связанных с установлением предельных тарифов на уровне, не обеспечивающем хозяйствующим субъектам покрытие экономически обоснованных затрат и получение обоснованной нормы прибыли (рентабельности) в регулируемой деятельности (полная расчетная потребность, исходя из планируемого объема потребления соответствующих коммунальных услуг, возмещения соответствующих льгот и межтарифной разницы)</t>
  </si>
  <si>
    <t>Расходы, подлежащие финансированию:</t>
  </si>
  <si>
    <t>Доходы:</t>
  </si>
  <si>
    <t>на оплату коммунальных услуг, возмещение льгот по коммунальным услугам,  услугам жилищного фонда и связи, покрытие убытков субъектов естественных монополий, связанных с установлением предельных тарифов на уровне, не обеспечивающем хозяйствующим субъектам покрытие экономически обоснованных затрат и получение обоснованной нормы прибыли (подлежащие финансированию)</t>
  </si>
  <si>
    <t>6.1.</t>
  </si>
  <si>
    <t>6.2.</t>
  </si>
  <si>
    <t>по кредитам (займам)</t>
  </si>
  <si>
    <t xml:space="preserve"> к  Закону Приднестровской Молдавской Республики</t>
  </si>
  <si>
    <t>перед юридическими лицами - резидентами</t>
  </si>
  <si>
    <t>задолженность:</t>
  </si>
  <si>
    <t>остатки на начало года:</t>
  </si>
  <si>
    <t>имеющие целевое назначение, в т. ч.</t>
  </si>
  <si>
    <t>Источники покрытия предельного дефицита:</t>
  </si>
  <si>
    <t>Приложение № 1</t>
  </si>
  <si>
    <t xml:space="preserve">к Закону Приднестровской Молдавской Республики </t>
  </si>
  <si>
    <t>"О внесении изменений и дополнений в Закон</t>
  </si>
  <si>
    <t>Приднестровской Молдавской Республики</t>
  </si>
  <si>
    <t>"О республиканском бюджете на 2021 год"</t>
  </si>
  <si>
    <t>средства целевых бюджетных фондов, направленных  согласно Закону Приднестровской Молдавской Республики  "О республиканском бюджете  на 2020 год" на мероприятия, связанные с реализацией комплекса мер по борьбе с распространением и по лечению на территории Приднестровской Молдавской Республики коронавирусной инфекции, вызванной новым типом вируса COVID-19, мер государственной поддержки в связи с введением чрезвычайного положения в 2020 году, и ликвидацию последствий стихийных бедствий</t>
  </si>
  <si>
    <t>средства, направленные в соответствии со статьей  5 (секретно)  Закона Приднестровской Молдавской Республики "О республиканском бюджете  на 2020 год"</t>
  </si>
  <si>
    <t>6.1.1.</t>
  </si>
  <si>
    <t>6.1.2.</t>
  </si>
  <si>
    <t>6.2.1.</t>
  </si>
  <si>
    <t>6.2.2.</t>
  </si>
  <si>
    <t>6.2.2.1.</t>
  </si>
  <si>
    <t>6.2.2.2.</t>
  </si>
  <si>
    <t>6.2.2.3.</t>
  </si>
  <si>
    <t>6.2.2.4.</t>
  </si>
  <si>
    <t>средства Фонда по обеспечению государственных гарантий по расчетам с гражданами, имеющими право на земельную долю (пай), и иными работниками сельскохозяйственных предприятий</t>
  </si>
  <si>
    <t xml:space="preserve">средства Фонда  капитальных вложений </t>
  </si>
  <si>
    <t>средства Дорожного фонда</t>
  </si>
  <si>
    <t>средства безвозмездной  помощи, поступившей в 2020 г. на мероприятия, связанные с реализацией комплекса мер по борьбе с распространением и по лечению на территории Приднестровской Молдавской Республики коронавирусной инфекции, вызванной новым типом вируса COVID-19</t>
  </si>
  <si>
    <t>6.2.2.5.</t>
  </si>
  <si>
    <t>6.2.2.6.</t>
  </si>
  <si>
    <t>6.2.2.7.</t>
  </si>
  <si>
    <t>средства Республиканского экологического фонда</t>
  </si>
  <si>
    <t>не имеющие целевого назначения (на счетах республиканского бюджета)</t>
  </si>
  <si>
    <t xml:space="preserve">не имеющие целевого назначения </t>
  </si>
  <si>
    <t>не имеющие целевого назначения (на счетах местного бюджета)</t>
  </si>
  <si>
    <t>Сумма руб.</t>
  </si>
  <si>
    <t>6.2.1.1</t>
  </si>
  <si>
    <t>6.2.1.2</t>
  </si>
</sst>
</file>

<file path=xl/styles.xml><?xml version="1.0" encoding="utf-8"?>
<styleSheet xmlns="http://schemas.openxmlformats.org/spreadsheetml/2006/main">
  <numFmts count="52">
    <numFmt numFmtId="5" formatCode="#,##0\ &quot;L&quot;;\-#,##0\ &quot;L&quot;"/>
    <numFmt numFmtId="6" formatCode="#,##0\ &quot;L&quot;;[Red]\-#,##0\ &quot;L&quot;"/>
    <numFmt numFmtId="7" formatCode="#,##0.00\ &quot;L&quot;;\-#,##0.00\ &quot;L&quot;"/>
    <numFmt numFmtId="8" formatCode="#,##0.00\ &quot;L&quot;;[Red]\-#,##0.00\ &quot;L&quot;"/>
    <numFmt numFmtId="42" formatCode="_-* #,##0\ &quot;L&quot;_-;\-* #,##0\ &quot;L&quot;_-;_-* &quot;-&quot;\ &quot;L&quot;_-;_-@_-"/>
    <numFmt numFmtId="41" formatCode="_-* #,##0\ _L_-;\-* #,##0\ _L_-;_-* &quot;-&quot;\ _L_-;_-@_-"/>
    <numFmt numFmtId="44" formatCode="_-* #,##0.00\ &quot;L&quot;_-;\-* #,##0.00\ &quot;L&quot;_-;_-* &quot;-&quot;??\ &quot;L&quot;_-;_-@_-"/>
    <numFmt numFmtId="43" formatCode="_-* #,##0.00\ _L_-;\-* #,##0.00\ _L_-;_-* &quot;-&quot;??\ _L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_-* #,##0_-;\-* #,##0_-;_-* &quot;-&quot;_-;_-@_-"/>
    <numFmt numFmtId="181" formatCode="_-* #,##0.00_-;\-* #,##0.00_-;_-* &quot;-&quot;??_-;_-@_-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&quot;€&quot;* #,##0.00_-;\-&quot;€&quot;* #,##0.00_-;_-&quot;€&quot;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_(* #,##0_);_(* \(#,##0\);_(* &quot;-&quot;??_);_(@_)"/>
    <numFmt numFmtId="201" formatCode="_(* #,##0.0_);_(* \(#,##0.0\);_(* &quot;-&quot;??_);_(@_)"/>
    <numFmt numFmtId="202" formatCode="_-* #,##0.0_р_._-;\-* #,##0.0_р_._-;_-* &quot;-&quot;?_р_._-;_-@_-"/>
    <numFmt numFmtId="203" formatCode="#,##0.0_р_.;[Red]\-#,##0.0_р_."/>
    <numFmt numFmtId="204" formatCode="#,##0_ ;[Red]\-#,##0\ "/>
    <numFmt numFmtId="205" formatCode="#,###"/>
    <numFmt numFmtId="206" formatCode="_-* #,##0.0\ _₽_-;\-* #,##0.0\ _₽_-;_-* &quot;-&quot;?\ _₽_-;_-@_-"/>
    <numFmt numFmtId="207" formatCode="#,##0.0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/>
      <top style="thin"/>
      <bottom style="thin"/>
    </border>
    <border>
      <left style="medium"/>
      <right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0">
    <xf numFmtId="0" fontId="0" fillId="0" borderId="0" xfId="0" applyAlignment="1">
      <alignment/>
    </xf>
    <xf numFmtId="4" fontId="3" fillId="0" borderId="0" xfId="0" applyNumberFormat="1" applyFont="1" applyAlignment="1">
      <alignment vertical="center" wrapText="1"/>
    </xf>
    <xf numFmtId="3" fontId="4" fillId="0" borderId="10" xfId="0" applyNumberFormat="1" applyFont="1" applyBorder="1" applyAlignment="1">
      <alignment vertical="center" wrapText="1"/>
    </xf>
    <xf numFmtId="3" fontId="3" fillId="0" borderId="10" xfId="0" applyNumberFormat="1" applyFont="1" applyBorder="1" applyAlignment="1">
      <alignment vertical="center" wrapText="1"/>
    </xf>
    <xf numFmtId="4" fontId="4" fillId="0" borderId="0" xfId="0" applyNumberFormat="1" applyFont="1" applyAlignment="1">
      <alignment vertical="center" wrapText="1"/>
    </xf>
    <xf numFmtId="3" fontId="4" fillId="0" borderId="11" xfId="0" applyNumberFormat="1" applyFont="1" applyBorder="1" applyAlignment="1">
      <alignment horizontal="right" vertical="center" wrapText="1"/>
    </xf>
    <xf numFmtId="3" fontId="3" fillId="0" borderId="12" xfId="0" applyNumberFormat="1" applyFont="1" applyFill="1" applyBorder="1" applyAlignment="1">
      <alignment horizontal="center" vertical="center"/>
    </xf>
    <xf numFmtId="3" fontId="3" fillId="0" borderId="11" xfId="0" applyNumberFormat="1" applyFont="1" applyBorder="1" applyAlignment="1">
      <alignment horizontal="right" vertical="center" wrapText="1"/>
    </xf>
    <xf numFmtId="3" fontId="3" fillId="0" borderId="13" xfId="0" applyNumberFormat="1" applyFont="1" applyFill="1" applyBorder="1" applyAlignment="1">
      <alignment horizontal="center" vertical="center"/>
    </xf>
    <xf numFmtId="3" fontId="3" fillId="0" borderId="14" xfId="0" applyNumberFormat="1" applyFont="1" applyBorder="1" applyAlignment="1">
      <alignment vertical="center" wrapText="1"/>
    </xf>
    <xf numFmtId="3" fontId="5" fillId="0" borderId="0" xfId="0" applyNumberFormat="1" applyFont="1" applyAlignment="1">
      <alignment vertical="center"/>
    </xf>
    <xf numFmtId="3" fontId="3" fillId="0" borderId="0" xfId="0" applyNumberFormat="1" applyFont="1" applyAlignment="1">
      <alignment vertical="center"/>
    </xf>
    <xf numFmtId="4" fontId="3" fillId="0" borderId="0" xfId="0" applyNumberFormat="1" applyFont="1" applyFill="1" applyAlignment="1">
      <alignment horizontal="right" vertical="center" wrapText="1"/>
    </xf>
    <xf numFmtId="3" fontId="3" fillId="0" borderId="15" xfId="0" applyNumberFormat="1" applyFont="1" applyBorder="1" applyAlignment="1">
      <alignment horizontal="right" vertical="center" wrapText="1"/>
    </xf>
    <xf numFmtId="3" fontId="40" fillId="0" borderId="0" xfId="0" applyNumberFormat="1" applyFont="1" applyAlignment="1">
      <alignment vertical="center"/>
    </xf>
    <xf numFmtId="3" fontId="4" fillId="0" borderId="16" xfId="0" applyNumberFormat="1" applyFont="1" applyFill="1" applyBorder="1" applyAlignment="1">
      <alignment horizontal="center" vertical="center"/>
    </xf>
    <xf numFmtId="3" fontId="4" fillId="0" borderId="17" xfId="0" applyNumberFormat="1" applyFont="1" applyBorder="1" applyAlignment="1">
      <alignment horizontal="right" vertical="center" wrapText="1"/>
    </xf>
    <xf numFmtId="3" fontId="4" fillId="0" borderId="18" xfId="0" applyNumberFormat="1" applyFont="1" applyFill="1" applyBorder="1" applyAlignment="1">
      <alignment horizontal="center" vertical="center"/>
    </xf>
    <xf numFmtId="3" fontId="4" fillId="0" borderId="19" xfId="0" applyNumberFormat="1" applyFont="1" applyBorder="1" applyAlignment="1">
      <alignment horizontal="center" vertical="center" wrapText="1"/>
    </xf>
    <xf numFmtId="3" fontId="4" fillId="0" borderId="20" xfId="0" applyNumberFormat="1" applyFont="1" applyBorder="1" applyAlignment="1">
      <alignment horizontal="right" vertical="center" wrapText="1"/>
    </xf>
    <xf numFmtId="3" fontId="3" fillId="0" borderId="21" xfId="0" applyNumberFormat="1" applyFont="1" applyBorder="1" applyAlignment="1">
      <alignment horizontal="right" vertical="center" wrapText="1"/>
    </xf>
    <xf numFmtId="207" fontId="3" fillId="0" borderId="15" xfId="0" applyNumberFormat="1" applyFont="1" applyBorder="1" applyAlignment="1">
      <alignment horizontal="right" vertical="center" wrapText="1"/>
    </xf>
    <xf numFmtId="3" fontId="4" fillId="0" borderId="22" xfId="0" applyNumberFormat="1" applyFont="1" applyFill="1" applyBorder="1" applyAlignment="1">
      <alignment horizontal="center" vertical="center"/>
    </xf>
    <xf numFmtId="3" fontId="4" fillId="0" borderId="23" xfId="0" applyNumberFormat="1" applyFont="1" applyBorder="1" applyAlignment="1">
      <alignment vertical="center" wrapText="1"/>
    </xf>
    <xf numFmtId="3" fontId="4" fillId="0" borderId="13" xfId="0" applyNumberFormat="1" applyFont="1" applyFill="1" applyBorder="1" applyAlignment="1">
      <alignment horizontal="center" vertical="center"/>
    </xf>
    <xf numFmtId="0" fontId="4" fillId="0" borderId="24" xfId="0" applyFont="1" applyBorder="1" applyAlignment="1">
      <alignment vertical="center" wrapText="1"/>
    </xf>
    <xf numFmtId="3" fontId="3" fillId="0" borderId="25" xfId="0" applyNumberFormat="1" applyFont="1" applyBorder="1" applyAlignment="1">
      <alignment vertical="center" wrapText="1"/>
    </xf>
    <xf numFmtId="3" fontId="4" fillId="0" borderId="26" xfId="0" applyNumberFormat="1" applyFont="1" applyBorder="1" applyAlignment="1">
      <alignment horizontal="center" vertical="center"/>
    </xf>
    <xf numFmtId="3" fontId="4" fillId="0" borderId="12" xfId="0" applyNumberFormat="1" applyFont="1" applyBorder="1" applyAlignment="1">
      <alignment horizontal="center" vertical="center"/>
    </xf>
    <xf numFmtId="3" fontId="4" fillId="0" borderId="11" xfId="0" applyNumberFormat="1" applyFont="1" applyBorder="1" applyAlignment="1">
      <alignment vertical="center" wrapText="1"/>
    </xf>
    <xf numFmtId="49" fontId="4" fillId="0" borderId="12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26" xfId="0" applyNumberFormat="1" applyFont="1" applyBorder="1" applyAlignment="1">
      <alignment horizontal="center" vertical="center"/>
    </xf>
    <xf numFmtId="49" fontId="3" fillId="0" borderId="27" xfId="0" applyNumberFormat="1" applyFont="1" applyBorder="1" applyAlignment="1">
      <alignment horizontal="center" vertical="center"/>
    </xf>
    <xf numFmtId="3" fontId="4" fillId="0" borderId="23" xfId="0" applyNumberFormat="1" applyFont="1" applyBorder="1" applyAlignment="1">
      <alignment horizontal="center" vertical="center" wrapText="1"/>
    </xf>
    <xf numFmtId="0" fontId="3" fillId="33" borderId="0" xfId="0" applyFont="1" applyFill="1" applyAlignment="1">
      <alignment horizontal="center" wrapText="1"/>
    </xf>
    <xf numFmtId="4" fontId="4" fillId="0" borderId="0" xfId="0" applyNumberFormat="1" applyFont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4" fontId="3" fillId="0" borderId="0" xfId="0" applyNumberFormat="1" applyFont="1" applyFill="1" applyAlignment="1">
      <alignment horizontal="right" vertical="center" wrapText="1"/>
    </xf>
    <xf numFmtId="0" fontId="3" fillId="33" borderId="0" xfId="0" applyFont="1" applyFill="1" applyAlignment="1">
      <alignment horizontal="righ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2"/>
  <sheetViews>
    <sheetView tabSelected="1" view="pageBreakPreview" zoomScale="90" zoomScaleNormal="90" zoomScaleSheetLayoutView="90" workbookViewId="0" topLeftCell="A13">
      <selection activeCell="A33" sqref="A33:A34"/>
    </sheetView>
  </sheetViews>
  <sheetFormatPr defaultColWidth="9.140625" defaultRowHeight="12.75"/>
  <cols>
    <col min="1" max="1" width="7.28125" style="14" bestFit="1" customWidth="1"/>
    <col min="2" max="2" width="93.57421875" style="11" customWidth="1"/>
    <col min="3" max="3" width="19.421875" style="1" bestFit="1" customWidth="1"/>
    <col min="4" max="4" width="9.140625" style="1" customWidth="1"/>
    <col min="5" max="5" width="15.421875" style="1" bestFit="1" customWidth="1"/>
    <col min="6" max="16384" width="9.140625" style="1" customWidth="1"/>
  </cols>
  <sheetData>
    <row r="1" spans="2:3" ht="15.75" customHeight="1">
      <c r="B1" s="39" t="s">
        <v>38</v>
      </c>
      <c r="C1" s="39"/>
    </row>
    <row r="2" spans="2:3" ht="15.75" customHeight="1">
      <c r="B2" s="39" t="s">
        <v>39</v>
      </c>
      <c r="C2" s="39"/>
    </row>
    <row r="3" spans="2:3" ht="15.75" customHeight="1">
      <c r="B3" s="39" t="s">
        <v>40</v>
      </c>
      <c r="C3" s="39"/>
    </row>
    <row r="4" spans="2:3" ht="15.75" customHeight="1">
      <c r="B4" s="39" t="s">
        <v>41</v>
      </c>
      <c r="C4" s="39"/>
    </row>
    <row r="5" spans="2:3" ht="15.75" customHeight="1">
      <c r="B5" s="39" t="s">
        <v>42</v>
      </c>
      <c r="C5" s="39"/>
    </row>
    <row r="6" spans="2:3" ht="6.75" customHeight="1">
      <c r="B6" s="14"/>
      <c r="C6" s="35"/>
    </row>
    <row r="7" spans="1:3" ht="15.75" customHeight="1">
      <c r="A7" s="10"/>
      <c r="C7" s="12" t="s">
        <v>38</v>
      </c>
    </row>
    <row r="8" spans="1:3" ht="15.75" customHeight="1">
      <c r="A8" s="10"/>
      <c r="B8" s="38" t="s">
        <v>32</v>
      </c>
      <c r="C8" s="38"/>
    </row>
    <row r="9" spans="1:3" ht="15.75" customHeight="1">
      <c r="A9" s="10"/>
      <c r="B9" s="38" t="s">
        <v>0</v>
      </c>
      <c r="C9" s="38"/>
    </row>
    <row r="10" ht="6" customHeight="1">
      <c r="A10" s="10"/>
    </row>
    <row r="11" spans="1:2" ht="15.75" customHeight="1">
      <c r="A11" s="36" t="s">
        <v>24</v>
      </c>
      <c r="B11" s="36"/>
    </row>
    <row r="12" spans="1:2" ht="16.5" thickBot="1">
      <c r="A12" s="37"/>
      <c r="B12" s="37"/>
    </row>
    <row r="13" spans="1:3" ht="16.5" thickBot="1">
      <c r="A13" s="17" t="s">
        <v>1</v>
      </c>
      <c r="B13" s="18" t="s">
        <v>3</v>
      </c>
      <c r="C13" s="34" t="s">
        <v>64</v>
      </c>
    </row>
    <row r="14" spans="1:3" s="4" customFormat="1" ht="15.75">
      <c r="A14" s="22" t="s">
        <v>4</v>
      </c>
      <c r="B14" s="23" t="s">
        <v>27</v>
      </c>
      <c r="C14" s="19">
        <f>SUM(C15:C16)</f>
        <v>3063913514</v>
      </c>
    </row>
    <row r="15" spans="1:3" ht="15.75">
      <c r="A15" s="6" t="s">
        <v>5</v>
      </c>
      <c r="B15" s="3" t="s">
        <v>17</v>
      </c>
      <c r="C15" s="7">
        <f>847373274+4799749+10327977</f>
        <v>862501000</v>
      </c>
    </row>
    <row r="16" spans="1:3" s="4" customFormat="1" ht="16.5" thickBot="1">
      <c r="A16" s="8" t="s">
        <v>6</v>
      </c>
      <c r="B16" s="9" t="s">
        <v>16</v>
      </c>
      <c r="C16" s="13">
        <f>2190599185-4799749-10327977+25941055</f>
        <v>2201412514</v>
      </c>
    </row>
    <row r="17" spans="1:3" s="4" customFormat="1" ht="15.75">
      <c r="A17" s="22" t="s">
        <v>7</v>
      </c>
      <c r="B17" s="23" t="s">
        <v>20</v>
      </c>
      <c r="C17" s="19">
        <f>SUM(C19+C30)</f>
        <v>5420923210</v>
      </c>
    </row>
    <row r="18" spans="1:3" ht="111" thickBot="1">
      <c r="A18" s="8" t="s">
        <v>15</v>
      </c>
      <c r="B18" s="9" t="s">
        <v>25</v>
      </c>
      <c r="C18" s="13">
        <f>478310987+1759</f>
        <v>478312746</v>
      </c>
    </row>
    <row r="19" spans="1:3" s="4" customFormat="1" ht="15.75">
      <c r="A19" s="22" t="s">
        <v>8</v>
      </c>
      <c r="B19" s="23" t="s">
        <v>26</v>
      </c>
      <c r="C19" s="19">
        <f>SUM(C20:C21)</f>
        <v>5184470122</v>
      </c>
    </row>
    <row r="20" spans="1:3" ht="15.75">
      <c r="A20" s="6" t="s">
        <v>9</v>
      </c>
      <c r="B20" s="3" t="s">
        <v>18</v>
      </c>
      <c r="C20" s="7">
        <f>C15+C35</f>
        <v>886919438</v>
      </c>
    </row>
    <row r="21" spans="1:3" s="4" customFormat="1" ht="15.75">
      <c r="A21" s="6" t="s">
        <v>10</v>
      </c>
      <c r="B21" s="3" t="s">
        <v>19</v>
      </c>
      <c r="C21" s="7">
        <f>C16+C32+C29</f>
        <v>4297550684</v>
      </c>
    </row>
    <row r="22" spans="1:3" ht="79.5" thickBot="1">
      <c r="A22" s="8" t="s">
        <v>11</v>
      </c>
      <c r="B22" s="9" t="s">
        <v>28</v>
      </c>
      <c r="C22" s="13">
        <f>241857899+1759</f>
        <v>241859658</v>
      </c>
    </row>
    <row r="23" spans="1:3" s="4" customFormat="1" ht="15.75">
      <c r="A23" s="22" t="s">
        <v>12</v>
      </c>
      <c r="B23" s="23" t="s">
        <v>21</v>
      </c>
      <c r="C23" s="19">
        <f>C17-C14</f>
        <v>2357009696</v>
      </c>
    </row>
    <row r="24" spans="1:3" ht="16.5" thickBot="1">
      <c r="A24" s="24"/>
      <c r="B24" s="9" t="s">
        <v>2</v>
      </c>
      <c r="C24" s="21">
        <f>C23/C17*100</f>
        <v>43.47985766800781</v>
      </c>
    </row>
    <row r="25" spans="1:3" s="4" customFormat="1" ht="15.75">
      <c r="A25" s="22" t="s">
        <v>13</v>
      </c>
      <c r="B25" s="23" t="s">
        <v>22</v>
      </c>
      <c r="C25" s="19">
        <f>C19-C14</f>
        <v>2120556608</v>
      </c>
    </row>
    <row r="26" spans="1:3" ht="16.5" thickBot="1">
      <c r="A26" s="24"/>
      <c r="B26" s="9" t="s">
        <v>23</v>
      </c>
      <c r="C26" s="21">
        <f>C25/C19*100</f>
        <v>40.902089472973145</v>
      </c>
    </row>
    <row r="27" spans="1:3" s="4" customFormat="1" ht="15.75">
      <c r="A27" s="15" t="s">
        <v>14</v>
      </c>
      <c r="B27" s="25" t="s">
        <v>37</v>
      </c>
      <c r="C27" s="16">
        <f>SUM(C28+C31)</f>
        <v>2357009696</v>
      </c>
    </row>
    <row r="28" spans="1:3" ht="15.75">
      <c r="A28" s="27" t="s">
        <v>29</v>
      </c>
      <c r="B28" s="2" t="s">
        <v>34</v>
      </c>
      <c r="C28" s="5">
        <f>SUM(C29:C30)</f>
        <v>2294428059</v>
      </c>
    </row>
    <row r="29" spans="1:3" ht="15.75">
      <c r="A29" s="31" t="s">
        <v>45</v>
      </c>
      <c r="B29" s="3" t="s">
        <v>31</v>
      </c>
      <c r="C29" s="7">
        <f>2021444467+7732963+15130008+13667533</f>
        <v>2057974971</v>
      </c>
    </row>
    <row r="30" spans="1:3" ht="15.75">
      <c r="A30" s="31" t="s">
        <v>46</v>
      </c>
      <c r="B30" s="26" t="s">
        <v>33</v>
      </c>
      <c r="C30" s="20">
        <f>C18-C22</f>
        <v>236453088</v>
      </c>
    </row>
    <row r="31" spans="1:3" ht="15.75">
      <c r="A31" s="28" t="s">
        <v>30</v>
      </c>
      <c r="B31" s="2" t="s">
        <v>35</v>
      </c>
      <c r="C31" s="29">
        <f>C32+C35</f>
        <v>62581637</v>
      </c>
    </row>
    <row r="32" spans="1:3" ht="15.75">
      <c r="A32" s="30" t="s">
        <v>47</v>
      </c>
      <c r="B32" s="2" t="s">
        <v>62</v>
      </c>
      <c r="C32" s="29">
        <f>C33+C34</f>
        <v>38163199</v>
      </c>
    </row>
    <row r="33" spans="1:3" ht="15.75">
      <c r="A33" s="30" t="s">
        <v>65</v>
      </c>
      <c r="B33" s="2" t="s">
        <v>61</v>
      </c>
      <c r="C33" s="29">
        <v>28538082</v>
      </c>
    </row>
    <row r="34" spans="1:3" ht="15.75">
      <c r="A34" s="30" t="s">
        <v>66</v>
      </c>
      <c r="B34" s="2" t="s">
        <v>63</v>
      </c>
      <c r="C34" s="29">
        <v>9625117</v>
      </c>
    </row>
    <row r="35" spans="1:3" ht="15.75">
      <c r="A35" s="30" t="s">
        <v>48</v>
      </c>
      <c r="B35" s="2" t="s">
        <v>36</v>
      </c>
      <c r="C35" s="29">
        <f>SUM(C36:C42)</f>
        <v>24418438</v>
      </c>
    </row>
    <row r="36" spans="1:3" ht="15.75">
      <c r="A36" s="32" t="s">
        <v>49</v>
      </c>
      <c r="B36" s="3" t="s">
        <v>54</v>
      </c>
      <c r="C36" s="7">
        <v>6959473</v>
      </c>
    </row>
    <row r="37" spans="1:3" ht="15.75">
      <c r="A37" s="32" t="s">
        <v>50</v>
      </c>
      <c r="B37" s="3" t="s">
        <v>55</v>
      </c>
      <c r="C37" s="7">
        <v>4492529</v>
      </c>
    </row>
    <row r="38" spans="1:3" ht="15.75">
      <c r="A38" s="32" t="s">
        <v>51</v>
      </c>
      <c r="B38" s="3" t="s">
        <v>60</v>
      </c>
      <c r="C38" s="7">
        <v>194715</v>
      </c>
    </row>
    <row r="39" spans="1:3" ht="47.25">
      <c r="A39" s="32" t="s">
        <v>52</v>
      </c>
      <c r="B39" s="3" t="s">
        <v>53</v>
      </c>
      <c r="C39" s="7">
        <v>2395153</v>
      </c>
    </row>
    <row r="40" spans="1:3" ht="110.25">
      <c r="A40" s="32" t="s">
        <v>57</v>
      </c>
      <c r="B40" s="3" t="s">
        <v>43</v>
      </c>
      <c r="C40" s="7">
        <v>10217351</v>
      </c>
    </row>
    <row r="41" spans="1:3" ht="31.5">
      <c r="A41" s="32" t="s">
        <v>58</v>
      </c>
      <c r="B41" s="3" t="s">
        <v>44</v>
      </c>
      <c r="C41" s="7">
        <v>33093</v>
      </c>
    </row>
    <row r="42" spans="1:3" ht="63.75" thickBot="1">
      <c r="A42" s="33" t="s">
        <v>59</v>
      </c>
      <c r="B42" s="9" t="s">
        <v>56</v>
      </c>
      <c r="C42" s="13">
        <v>126124</v>
      </c>
    </row>
  </sheetData>
  <sheetProtection/>
  <mergeCells count="9">
    <mergeCell ref="A11:B11"/>
    <mergeCell ref="A12:B12"/>
    <mergeCell ref="B8:C8"/>
    <mergeCell ref="B1:C1"/>
    <mergeCell ref="B2:C2"/>
    <mergeCell ref="B3:C3"/>
    <mergeCell ref="B4:C4"/>
    <mergeCell ref="B5:C5"/>
    <mergeCell ref="B9:C9"/>
  </mergeCells>
  <printOptions horizontalCentered="1"/>
  <pageMargins left="0.7086614173228347" right="0.3937007874015748" top="0.4330708661417323" bottom="0.31496062992125984" header="0.2362204724409449" footer="0"/>
  <pageSetup firstPageNumber="21" useFirstPageNumber="1" fitToHeight="1" fitToWidth="1" horizontalDpi="600" verticalDpi="600" orientation="portrait" paperSize="9" scale="77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Бугаева В.Н.</cp:lastModifiedBy>
  <cp:lastPrinted>2021-05-25T06:19:25Z</cp:lastPrinted>
  <dcterms:created xsi:type="dcterms:W3CDTF">1996-10-08T23:32:33Z</dcterms:created>
  <dcterms:modified xsi:type="dcterms:W3CDTF">2021-05-25T06:19:29Z</dcterms:modified>
  <cp:category/>
  <cp:version/>
  <cp:contentType/>
  <cp:contentStatus/>
</cp:coreProperties>
</file>