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800" windowHeight="11415" activeTab="0"/>
  </bookViews>
  <sheets>
    <sheet name="С к Приложению № 3" sheetId="1" r:id="rId1"/>
  </sheets>
  <definedNames>
    <definedName name="_xlnm.Print_Area" localSheetId="0">'С к Приложению № 3'!$A$1:$F$38</definedName>
  </definedNames>
  <calcPr fullCalcOnLoad="1"/>
</workbook>
</file>

<file path=xl/sharedStrings.xml><?xml version="1.0" encoding="utf-8"?>
<sst xmlns="http://schemas.openxmlformats.org/spreadsheetml/2006/main" count="69" uniqueCount="69">
  <si>
    <t xml:space="preserve">  "О республиканском бюджете на 2021 год"</t>
  </si>
  <si>
    <t>№ п/п</t>
  </si>
  <si>
    <t xml:space="preserve">% к предельным расходам  </t>
  </si>
  <si>
    <t>Наименование показателя</t>
  </si>
  <si>
    <t>1.</t>
  </si>
  <si>
    <t>1.1.</t>
  </si>
  <si>
    <t>1.2.</t>
  </si>
  <si>
    <t>2.</t>
  </si>
  <si>
    <t>3.</t>
  </si>
  <si>
    <t>3.1.</t>
  </si>
  <si>
    <t>3.2.</t>
  </si>
  <si>
    <t>3.2.1.</t>
  </si>
  <si>
    <t>4.</t>
  </si>
  <si>
    <t>5.</t>
  </si>
  <si>
    <t>6.</t>
  </si>
  <si>
    <t>2.1.</t>
  </si>
  <si>
    <t>имеющие целевое назначение</t>
  </si>
  <si>
    <t>не имеющие целевого назначения</t>
  </si>
  <si>
    <t>за счет доходов, имеющих целевое назначение</t>
  </si>
  <si>
    <t>за счет доходов, не имеющих целевого назначения, из них:</t>
  </si>
  <si>
    <t>Дефицит</t>
  </si>
  <si>
    <t>% к расходам, подлежащим финансированию</t>
  </si>
  <si>
    <t>Предельный дефицит</t>
  </si>
  <si>
    <t>Доходы</t>
  </si>
  <si>
    <t>Расходы, подлежащие финансированию</t>
  </si>
  <si>
    <t>Предельные расходы, из них:</t>
  </si>
  <si>
    <t>на оплату коммунальных услуг, возмещение льгот по коммунальным услугам, услугам жилищного фонда и связи, покрытие убытков субъектов естественных монополий, связанных с установлением предельных тарифов на уровне, не обеспечивающем хозяйствующим субъектам покрытие экономически обоснованных затрат и получение обоснованной нормы прибыли (подлежащие финансированию)</t>
  </si>
  <si>
    <t>по кредитам (займам)</t>
  </si>
  <si>
    <t>6.1.</t>
  </si>
  <si>
    <t>6.2.</t>
  </si>
  <si>
    <t xml:space="preserve"> к Закону Приднестровской Молдавкой Республики</t>
  </si>
  <si>
    <t>Источники покрытия предельного дефицита - задолженность:</t>
  </si>
  <si>
    <t>на оплату коммунальных услуг, возмещение льгот по коммунальным услугам,   услугам жилищного фонда и связи, покрытие убытков субъектов естественных монополий, связанных с установлением предельных тарифов на уровне, не обеспечивающем хозяйствующим субъектам покрытие экономически обоснованных затрат и получение обоснованной нормы прибыли (рентабельности) в регулируемой деятельности (полная расчетная потребность, исходя из планируемого объема потребления соответствующих коммунальных услуг, возмещения соответствующих льгот и межтарифной разницы)</t>
  </si>
  <si>
    <t>перед юридическими лицами - резидентами</t>
  </si>
  <si>
    <t>задолженность:</t>
  </si>
  <si>
    <t>остатки на начало года:</t>
  </si>
  <si>
    <t>имеющие целевое назначение, в т. ч.</t>
  </si>
  <si>
    <t>6.1.1.</t>
  </si>
  <si>
    <t>6.1.2.</t>
  </si>
  <si>
    <t>6.2.1.</t>
  </si>
  <si>
    <t>6.2.2.</t>
  </si>
  <si>
    <t>6.2.2.1.</t>
  </si>
  <si>
    <t>6.2.2.2.</t>
  </si>
  <si>
    <t>6.2.2.3.</t>
  </si>
  <si>
    <t>6.2.2.4.</t>
  </si>
  <si>
    <t>средства Фонда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</t>
  </si>
  <si>
    <t xml:space="preserve">средства Фонда  капитальных вложений </t>
  </si>
  <si>
    <t>средства Дорожного фонда</t>
  </si>
  <si>
    <t>средства Республиканского экологического фонда</t>
  </si>
  <si>
    <t>не имеющие целевого назначения (на счетах республиканского бюджета)</t>
  </si>
  <si>
    <t>6.2.2.5.</t>
  </si>
  <si>
    <t>6.2.2.6.</t>
  </si>
  <si>
    <t>6.2.2.7.</t>
  </si>
  <si>
    <t>средства целевых бюджетных фондов, направленных  согласно Закону Приднестровской Молдавской Республики "О республиканском бюджете  на 2020 год" на мероприятия, связанные с реализацией комплекса мер по борьбе с распространением и по лечению на территории Приднестровской Молдавской Республики коронавирусной инфекции, вызванной новым типом вируса COVID-19, мер государственной поддержки в связи с введением чрезвычайного положения в 2020 году, и ликвидацию последствий стихийных бедствий</t>
  </si>
  <si>
    <t>средства, направленные в соответствии со статьей  5 (секретно)  Закона Приднестровской Молдавской Республики "О республиканском бюджете  на 2020 год"</t>
  </si>
  <si>
    <t>6.2.2.8.</t>
  </si>
  <si>
    <t xml:space="preserve">средства специальных бюджетных счетов государственных учреждений от оказания платных услуг и иной приносящей доход деятельности </t>
  </si>
  <si>
    <t>6.2.2.9.</t>
  </si>
  <si>
    <t xml:space="preserve">средства Фонда поддержки молодежи </t>
  </si>
  <si>
    <t>6.2.2.10.</t>
  </si>
  <si>
    <t xml:space="preserve">средства Фонда развития предпринимательства </t>
  </si>
  <si>
    <t>6.2.2.11.</t>
  </si>
  <si>
    <t>средства Фонда государственного резерва</t>
  </si>
  <si>
    <t>Основные характеристики республиканского бюджета на 2021 год</t>
  </si>
  <si>
    <t>средства безвозмездной  помощи, поступившей в 2020 году на мероприятия, связанные с реализацией комплекса мер по борьбе с распространением и по лечению на территории Приднестровской Молдавской Республики коронавирусной инфекции, вызванной новым типом вируса COVID-19</t>
  </si>
  <si>
    <t xml:space="preserve">действующая </t>
  </si>
  <si>
    <t>предлагаемая</t>
  </si>
  <si>
    <t>отклонение</t>
  </si>
  <si>
    <t>Сравнительная таблица к Приложению № 2</t>
  </si>
</sst>
</file>

<file path=xl/styles.xml><?xml version="1.0" encoding="utf-8"?>
<styleSheet xmlns="http://schemas.openxmlformats.org/spreadsheetml/2006/main">
  <numFmts count="52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\ _L_-;\-* #,##0\ _L_-;_-* &quot;-&quot;\ _L_-;_-@_-"/>
    <numFmt numFmtId="44" formatCode="_-* #,##0.00\ &quot;L&quot;_-;\-* #,##0.00\ &quot;L&quot;_-;_-* &quot;-&quot;??\ &quot;L&quot;_-;_-@_-"/>
    <numFmt numFmtId="43" formatCode="_-* #,##0.00\ _L_-;\-* #,##0.00\ _L_-;_-* &quot;-&quot;??\ _L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_(* #,##0_);_(* \(#,##0\);_(* &quot;-&quot;??_);_(@_)"/>
    <numFmt numFmtId="201" formatCode="_(* #,##0.0_);_(* \(#,##0.0\);_(* &quot;-&quot;??_);_(@_)"/>
    <numFmt numFmtId="202" formatCode="_-* #,##0.0_р_._-;\-* #,##0.0_р_._-;_-* &quot;-&quot;?_р_._-;_-@_-"/>
    <numFmt numFmtId="203" formatCode="#,##0.0_р_.;[Red]\-#,##0.0_р_."/>
    <numFmt numFmtId="204" formatCode="#,##0_ ;[Red]\-#,##0\ "/>
    <numFmt numFmtId="205" formatCode="#,###"/>
    <numFmt numFmtId="206" formatCode="_-* #,##0.0\ _₽_-;\-* #,##0.0\ _₽_-;_-* &quot;-&quot;?\ _₽_-;_-@_-"/>
    <numFmt numFmtId="207" formatCode="#,##0.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wrapText="1"/>
    </xf>
    <xf numFmtId="4" fontId="4" fillId="0" borderId="0" xfId="0" applyNumberFormat="1" applyFont="1" applyAlignment="1">
      <alignment wrapText="1"/>
    </xf>
    <xf numFmtId="4" fontId="5" fillId="0" borderId="0" xfId="0" applyNumberFormat="1" applyFont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wrapText="1"/>
    </xf>
    <xf numFmtId="3" fontId="5" fillId="0" borderId="12" xfId="0" applyNumberFormat="1" applyFont="1" applyBorder="1" applyAlignment="1">
      <alignment horizontal="center" wrapText="1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14" xfId="0" applyNumberFormat="1" applyFont="1" applyBorder="1" applyAlignment="1">
      <alignment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vertical="center" wrapText="1"/>
    </xf>
    <xf numFmtId="4" fontId="5" fillId="0" borderId="0" xfId="0" applyNumberFormat="1" applyFont="1" applyAlignment="1">
      <alignment vertical="center" wrapText="1"/>
    </xf>
    <xf numFmtId="3" fontId="5" fillId="0" borderId="0" xfId="0" applyNumberFormat="1" applyFont="1" applyAlignment="1">
      <alignment vertical="center" wrapText="1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vertical="center" wrapText="1"/>
    </xf>
    <xf numFmtId="3" fontId="4" fillId="0" borderId="14" xfId="0" applyNumberFormat="1" applyFont="1" applyBorder="1" applyAlignment="1">
      <alignment horizontal="right" vertical="center" wrapText="1"/>
    </xf>
    <xf numFmtId="4" fontId="4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3" fontId="5" fillId="0" borderId="15" xfId="0" applyNumberFormat="1" applyFont="1" applyBorder="1" applyAlignment="1">
      <alignment vertical="center" wrapText="1"/>
    </xf>
    <xf numFmtId="4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201" fontId="4" fillId="0" borderId="14" xfId="60" applyNumberFormat="1" applyFont="1" applyBorder="1" applyAlignment="1">
      <alignment vertical="center" wrapText="1"/>
    </xf>
    <xf numFmtId="201" fontId="4" fillId="0" borderId="14" xfId="6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vertical="center" wrapText="1"/>
    </xf>
    <xf numFmtId="3" fontId="5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wrapText="1"/>
    </xf>
    <xf numFmtId="49" fontId="5" fillId="0" borderId="13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right" wrapText="1"/>
    </xf>
    <xf numFmtId="49" fontId="4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3" fontId="4" fillId="0" borderId="17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vertical="center" wrapText="1"/>
    </xf>
    <xf numFmtId="3" fontId="40" fillId="0" borderId="0" xfId="0" applyNumberFormat="1" applyFont="1" applyAlignment="1">
      <alignment/>
    </xf>
    <xf numFmtId="4" fontId="4" fillId="0" borderId="0" xfId="0" applyNumberFormat="1" applyFont="1" applyFill="1" applyAlignment="1">
      <alignment horizontal="right" wrapText="1"/>
    </xf>
    <xf numFmtId="4" fontId="5" fillId="0" borderId="0" xfId="0" applyNumberFormat="1" applyFont="1" applyAlignment="1">
      <alignment horizontal="center" wrapText="1"/>
    </xf>
    <xf numFmtId="4" fontId="4" fillId="0" borderId="0" xfId="0" applyNumberFormat="1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view="pageBreakPreview" zoomScale="90" zoomScaleNormal="90" zoomScaleSheetLayoutView="90" zoomScalePageLayoutView="0" workbookViewId="0" topLeftCell="A1">
      <pane xSplit="4" ySplit="7" topLeftCell="E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C3" sqref="C3:E3"/>
    </sheetView>
  </sheetViews>
  <sheetFormatPr defaultColWidth="9.140625" defaultRowHeight="12.75"/>
  <cols>
    <col min="1" max="1" width="9.140625" style="35" bestFit="1" customWidth="1"/>
    <col min="2" max="2" width="121.421875" style="2" customWidth="1"/>
    <col min="3" max="3" width="12.8515625" style="2" bestFit="1" customWidth="1"/>
    <col min="4" max="4" width="13.140625" style="4" bestFit="1" customWidth="1"/>
    <col min="5" max="5" width="15.00390625" style="3" bestFit="1" customWidth="1"/>
    <col min="6" max="6" width="17.28125" style="4" bestFit="1" customWidth="1"/>
    <col min="7" max="7" width="11.28125" style="3" bestFit="1" customWidth="1"/>
    <col min="8" max="16384" width="9.140625" style="4" customWidth="1"/>
  </cols>
  <sheetData>
    <row r="1" spans="1:8" ht="12.75">
      <c r="A1" s="4"/>
      <c r="B1" s="1"/>
      <c r="C1" s="38" t="s">
        <v>68</v>
      </c>
      <c r="D1" s="38"/>
      <c r="E1" s="38"/>
      <c r="F1" s="3"/>
      <c r="G1" s="4"/>
      <c r="H1" s="3"/>
    </row>
    <row r="2" spans="1:8" ht="12.75">
      <c r="A2" s="4"/>
      <c r="B2" s="1"/>
      <c r="C2" s="36" t="s">
        <v>30</v>
      </c>
      <c r="D2" s="36"/>
      <c r="E2" s="36"/>
      <c r="F2" s="3"/>
      <c r="G2" s="4"/>
      <c r="H2" s="3"/>
    </row>
    <row r="3" spans="1:8" ht="15.75" customHeight="1">
      <c r="A3" s="4"/>
      <c r="B3" s="1"/>
      <c r="C3" s="36" t="s">
        <v>0</v>
      </c>
      <c r="D3" s="36"/>
      <c r="E3" s="36"/>
      <c r="F3" s="3"/>
      <c r="G3" s="4"/>
      <c r="H3" s="3"/>
    </row>
    <row r="4" spans="1:8" ht="12.75">
      <c r="A4" s="4"/>
      <c r="B4" s="1"/>
      <c r="D4" s="2"/>
      <c r="E4" s="4"/>
      <c r="F4" s="3"/>
      <c r="G4" s="4"/>
      <c r="H4" s="3"/>
    </row>
    <row r="5" spans="1:5" ht="15.75" customHeight="1">
      <c r="A5" s="37" t="s">
        <v>63</v>
      </c>
      <c r="B5" s="37"/>
      <c r="C5" s="37"/>
      <c r="D5" s="37"/>
      <c r="E5" s="37"/>
    </row>
    <row r="6" spans="1:4" ht="16.5" customHeight="1" thickBot="1">
      <c r="A6" s="5"/>
      <c r="B6" s="5"/>
      <c r="C6" s="5"/>
      <c r="D6" s="5"/>
    </row>
    <row r="7" spans="1:5" ht="25.5" customHeight="1">
      <c r="A7" s="6" t="s">
        <v>1</v>
      </c>
      <c r="B7" s="7" t="s">
        <v>3</v>
      </c>
      <c r="C7" s="7" t="s">
        <v>65</v>
      </c>
      <c r="D7" s="7" t="s">
        <v>66</v>
      </c>
      <c r="E7" s="8" t="s">
        <v>67</v>
      </c>
    </row>
    <row r="8" spans="1:7" s="13" customFormat="1" ht="17.25" customHeight="1">
      <c r="A8" s="9" t="s">
        <v>4</v>
      </c>
      <c r="B8" s="10" t="s">
        <v>23</v>
      </c>
      <c r="C8" s="10">
        <v>2005026228</v>
      </c>
      <c r="D8" s="11">
        <f>SUM(D9:D10)</f>
        <v>2007440475</v>
      </c>
      <c r="E8" s="12">
        <f>D8-C8</f>
        <v>2414247</v>
      </c>
      <c r="G8" s="14"/>
    </row>
    <row r="9" spans="1:7" s="18" customFormat="1" ht="12.75">
      <c r="A9" s="15" t="s">
        <v>5</v>
      </c>
      <c r="B9" s="16" t="s">
        <v>16</v>
      </c>
      <c r="C9" s="16">
        <v>842629836</v>
      </c>
      <c r="D9" s="17">
        <f>696877948+4799749+10327977+20560529+23155241+14800000+699446+483642+2128848+8142134+60603885+1578000-1527563+8892+93044+60000+2252311+2000000</f>
        <v>847044083</v>
      </c>
      <c r="E9" s="12">
        <f aca="true" t="shared" si="0" ref="E9:E38">D9-C9</f>
        <v>4414247</v>
      </c>
      <c r="G9" s="19"/>
    </row>
    <row r="10" spans="1:7" s="13" customFormat="1" ht="12.75">
      <c r="A10" s="15" t="s">
        <v>6</v>
      </c>
      <c r="B10" s="16" t="s">
        <v>17</v>
      </c>
      <c r="C10" s="16">
        <v>1162396392</v>
      </c>
      <c r="D10" s="17">
        <f>1234023884-4799749-10327977+2788102+6000000+26255084-21012560-699446-483642-2128848-8142134-60603885+1527563-2000000</f>
        <v>1160396392</v>
      </c>
      <c r="E10" s="12">
        <f t="shared" si="0"/>
        <v>-2000000</v>
      </c>
      <c r="G10" s="14"/>
    </row>
    <row r="11" spans="1:7" s="13" customFormat="1" ht="12.75">
      <c r="A11" s="9" t="s">
        <v>7</v>
      </c>
      <c r="B11" s="10" t="s">
        <v>25</v>
      </c>
      <c r="C11" s="10">
        <v>4596150891</v>
      </c>
      <c r="D11" s="11">
        <f>SUM(D13+D24)</f>
        <v>4600756466</v>
      </c>
      <c r="E11" s="20">
        <f t="shared" si="0"/>
        <v>4605575</v>
      </c>
      <c r="G11" s="14"/>
    </row>
    <row r="12" spans="1:7" s="18" customFormat="1" ht="63.75">
      <c r="A12" s="15" t="s">
        <v>15</v>
      </c>
      <c r="B12" s="16" t="s">
        <v>32</v>
      </c>
      <c r="C12" s="16">
        <v>412154496</v>
      </c>
      <c r="D12" s="17">
        <v>414453704</v>
      </c>
      <c r="E12" s="12">
        <f t="shared" si="0"/>
        <v>2299208</v>
      </c>
      <c r="G12" s="19"/>
    </row>
    <row r="13" spans="1:7" s="13" customFormat="1" ht="12.75">
      <c r="A13" s="9" t="s">
        <v>8</v>
      </c>
      <c r="B13" s="10" t="s">
        <v>24</v>
      </c>
      <c r="C13" s="10">
        <v>4351397788</v>
      </c>
      <c r="D13" s="11">
        <f>SUM(D14:D15)</f>
        <v>4353812035</v>
      </c>
      <c r="E13" s="20">
        <f t="shared" si="0"/>
        <v>2414247</v>
      </c>
      <c r="G13" s="14"/>
    </row>
    <row r="14" spans="1:7" s="18" customFormat="1" ht="12.75">
      <c r="A14" s="15" t="s">
        <v>9</v>
      </c>
      <c r="B14" s="16" t="s">
        <v>18</v>
      </c>
      <c r="C14" s="16">
        <v>869868590</v>
      </c>
      <c r="D14" s="17">
        <f>D9+D27-12832166</f>
        <v>874282837</v>
      </c>
      <c r="E14" s="12">
        <f t="shared" si="0"/>
        <v>4414247</v>
      </c>
      <c r="G14" s="19"/>
    </row>
    <row r="15" spans="1:7" s="13" customFormat="1" ht="26.25" customHeight="1">
      <c r="A15" s="15" t="s">
        <v>10</v>
      </c>
      <c r="B15" s="16" t="s">
        <v>19</v>
      </c>
      <c r="C15" s="16">
        <v>3481529198</v>
      </c>
      <c r="D15" s="17">
        <f>D10+D23+D26+12832166</f>
        <v>3479529198</v>
      </c>
      <c r="E15" s="12">
        <f t="shared" si="0"/>
        <v>-2000000</v>
      </c>
      <c r="G15" s="14"/>
    </row>
    <row r="16" spans="1:7" s="18" customFormat="1" ht="38.25">
      <c r="A16" s="15" t="s">
        <v>11</v>
      </c>
      <c r="B16" s="16" t="s">
        <v>26</v>
      </c>
      <c r="C16" s="16">
        <v>167401393</v>
      </c>
      <c r="D16" s="17">
        <v>167509273</v>
      </c>
      <c r="E16" s="12">
        <f t="shared" si="0"/>
        <v>107880</v>
      </c>
      <c r="G16" s="19"/>
    </row>
    <row r="17" spans="1:7" s="21" customFormat="1" ht="12.75">
      <c r="A17" s="9" t="s">
        <v>12</v>
      </c>
      <c r="B17" s="10" t="s">
        <v>22</v>
      </c>
      <c r="C17" s="10">
        <v>2591124663</v>
      </c>
      <c r="D17" s="11">
        <f>D11-D8</f>
        <v>2593315991</v>
      </c>
      <c r="E17" s="20">
        <f t="shared" si="0"/>
        <v>2191328</v>
      </c>
      <c r="G17" s="22"/>
    </row>
    <row r="18" spans="1:5" ht="12.75">
      <c r="A18" s="9"/>
      <c r="B18" s="16" t="s">
        <v>2</v>
      </c>
      <c r="C18" s="23">
        <v>56.37597033800256</v>
      </c>
      <c r="D18" s="24">
        <f>D17/D11*100</f>
        <v>56.367165055678036</v>
      </c>
      <c r="E18" s="12">
        <f t="shared" si="0"/>
        <v>-0.008805282324523489</v>
      </c>
    </row>
    <row r="19" spans="1:7" s="21" customFormat="1" ht="12.75">
      <c r="A19" s="9" t="s">
        <v>13</v>
      </c>
      <c r="B19" s="10" t="s">
        <v>20</v>
      </c>
      <c r="C19" s="10">
        <v>2346371560</v>
      </c>
      <c r="D19" s="11">
        <f>D13-D8</f>
        <v>2346371560</v>
      </c>
      <c r="E19" s="12">
        <f t="shared" si="0"/>
        <v>0</v>
      </c>
      <c r="G19" s="22"/>
    </row>
    <row r="20" spans="1:5" ht="12.75">
      <c r="A20" s="9"/>
      <c r="B20" s="16" t="s">
        <v>21</v>
      </c>
      <c r="C20" s="23">
        <v>53.92224922462088</v>
      </c>
      <c r="D20" s="24">
        <f>D19/D13*100</f>
        <v>53.89234861628564</v>
      </c>
      <c r="E20" s="12">
        <f t="shared" si="0"/>
        <v>-0.029900608335239554</v>
      </c>
    </row>
    <row r="21" spans="1:5" ht="12.75">
      <c r="A21" s="15" t="s">
        <v>14</v>
      </c>
      <c r="B21" s="25" t="s">
        <v>31</v>
      </c>
      <c r="C21" s="25">
        <v>2591124663</v>
      </c>
      <c r="D21" s="17">
        <f>SUM(D22+D25)</f>
        <v>2593315991</v>
      </c>
      <c r="E21" s="12">
        <f t="shared" si="0"/>
        <v>2191328</v>
      </c>
    </row>
    <row r="22" spans="1:5" ht="12.75">
      <c r="A22" s="26" t="s">
        <v>28</v>
      </c>
      <c r="B22" s="10" t="s">
        <v>34</v>
      </c>
      <c r="C22" s="10">
        <v>2522515661</v>
      </c>
      <c r="D22" s="11">
        <f>D23+D24</f>
        <v>2524706989</v>
      </c>
      <c r="E22" s="12">
        <f t="shared" si="0"/>
        <v>2191328</v>
      </c>
    </row>
    <row r="23" spans="1:5" ht="12.75">
      <c r="A23" s="27" t="s">
        <v>37</v>
      </c>
      <c r="B23" s="16" t="s">
        <v>27</v>
      </c>
      <c r="C23" s="16">
        <v>2277762558</v>
      </c>
      <c r="D23" s="17">
        <f>2021444467+7732963+15130008+13667533+109800024+17183678+32200000+60603885</f>
        <v>2277762558</v>
      </c>
      <c r="E23" s="12">
        <f t="shared" si="0"/>
        <v>0</v>
      </c>
    </row>
    <row r="24" spans="1:5" ht="12.75">
      <c r="A24" s="27" t="s">
        <v>38</v>
      </c>
      <c r="B24" s="16" t="s">
        <v>33</v>
      </c>
      <c r="C24" s="16">
        <v>244753103</v>
      </c>
      <c r="D24" s="28">
        <f>D12-D16</f>
        <v>246944431</v>
      </c>
      <c r="E24" s="12">
        <f t="shared" si="0"/>
        <v>2191328</v>
      </c>
    </row>
    <row r="25" spans="1:7" s="21" customFormat="1" ht="12.75">
      <c r="A25" s="26" t="s">
        <v>29</v>
      </c>
      <c r="B25" s="10" t="s">
        <v>35</v>
      </c>
      <c r="C25" s="10">
        <v>68609002</v>
      </c>
      <c r="D25" s="10">
        <f>D26+D27</f>
        <v>68609002</v>
      </c>
      <c r="E25" s="12">
        <f t="shared" si="0"/>
        <v>0</v>
      </c>
      <c r="G25" s="22"/>
    </row>
    <row r="26" spans="1:7" s="21" customFormat="1" ht="12.75">
      <c r="A26" s="29" t="s">
        <v>39</v>
      </c>
      <c r="B26" s="10" t="s">
        <v>49</v>
      </c>
      <c r="C26" s="10">
        <v>28538082</v>
      </c>
      <c r="D26" s="10">
        <v>28538082</v>
      </c>
      <c r="E26" s="12">
        <f t="shared" si="0"/>
        <v>0</v>
      </c>
      <c r="G26" s="22"/>
    </row>
    <row r="27" spans="1:7" s="21" customFormat="1" ht="12.75">
      <c r="A27" s="29" t="s">
        <v>40</v>
      </c>
      <c r="B27" s="10" t="s">
        <v>36</v>
      </c>
      <c r="C27" s="10">
        <v>40070920</v>
      </c>
      <c r="D27" s="10">
        <f>SUM(D28:D38)</f>
        <v>40070920</v>
      </c>
      <c r="E27" s="12">
        <f t="shared" si="0"/>
        <v>0</v>
      </c>
      <c r="G27" s="22"/>
    </row>
    <row r="28" spans="1:7" s="21" customFormat="1" ht="12.75">
      <c r="A28" s="27" t="s">
        <v>41</v>
      </c>
      <c r="B28" s="16" t="s">
        <v>46</v>
      </c>
      <c r="C28" s="16">
        <v>6959473</v>
      </c>
      <c r="D28" s="30">
        <v>6959473</v>
      </c>
      <c r="E28" s="12">
        <f t="shared" si="0"/>
        <v>0</v>
      </c>
      <c r="G28" s="22"/>
    </row>
    <row r="29" spans="1:5" ht="12.75">
      <c r="A29" s="27" t="s">
        <v>42</v>
      </c>
      <c r="B29" s="16" t="s">
        <v>47</v>
      </c>
      <c r="C29" s="16">
        <v>4492529</v>
      </c>
      <c r="D29" s="30">
        <v>4492529</v>
      </c>
      <c r="E29" s="12">
        <f t="shared" si="0"/>
        <v>0</v>
      </c>
    </row>
    <row r="30" spans="1:7" s="21" customFormat="1" ht="12.75">
      <c r="A30" s="27" t="s">
        <v>43</v>
      </c>
      <c r="B30" s="16" t="s">
        <v>48</v>
      </c>
      <c r="C30" s="16">
        <v>194715</v>
      </c>
      <c r="D30" s="30">
        <v>194715</v>
      </c>
      <c r="E30" s="12">
        <f t="shared" si="0"/>
        <v>0</v>
      </c>
      <c r="G30" s="22"/>
    </row>
    <row r="31" spans="1:5" ht="25.5">
      <c r="A31" s="27" t="s">
        <v>44</v>
      </c>
      <c r="B31" s="16" t="s">
        <v>45</v>
      </c>
      <c r="C31" s="16">
        <v>2395153</v>
      </c>
      <c r="D31" s="17">
        <v>2395153</v>
      </c>
      <c r="E31" s="12">
        <f t="shared" si="0"/>
        <v>0</v>
      </c>
    </row>
    <row r="32" spans="1:5" ht="51">
      <c r="A32" s="27" t="s">
        <v>50</v>
      </c>
      <c r="B32" s="16" t="s">
        <v>53</v>
      </c>
      <c r="C32" s="16">
        <v>10217351</v>
      </c>
      <c r="D32" s="17">
        <v>10217351</v>
      </c>
      <c r="E32" s="12">
        <f t="shared" si="0"/>
        <v>0</v>
      </c>
    </row>
    <row r="33" spans="1:5" ht="25.5">
      <c r="A33" s="27" t="s">
        <v>51</v>
      </c>
      <c r="B33" s="16" t="s">
        <v>54</v>
      </c>
      <c r="C33" s="16">
        <v>33093</v>
      </c>
      <c r="D33" s="17">
        <v>33093</v>
      </c>
      <c r="E33" s="12">
        <f t="shared" si="0"/>
        <v>0</v>
      </c>
    </row>
    <row r="34" spans="1:5" ht="38.25">
      <c r="A34" s="27" t="s">
        <v>52</v>
      </c>
      <c r="B34" s="16" t="s">
        <v>64</v>
      </c>
      <c r="C34" s="16">
        <v>126124</v>
      </c>
      <c r="D34" s="17">
        <v>126124</v>
      </c>
      <c r="E34" s="12">
        <f t="shared" si="0"/>
        <v>0</v>
      </c>
    </row>
    <row r="35" spans="1:5" ht="12.75">
      <c r="A35" s="27" t="s">
        <v>55</v>
      </c>
      <c r="B35" s="16" t="s">
        <v>56</v>
      </c>
      <c r="C35" s="16">
        <v>10422753</v>
      </c>
      <c r="D35" s="17">
        <f>0+10422753</f>
        <v>10422753</v>
      </c>
      <c r="E35" s="12">
        <f t="shared" si="0"/>
        <v>0</v>
      </c>
    </row>
    <row r="36" spans="1:5" ht="12.75">
      <c r="A36" s="27" t="s">
        <v>57</v>
      </c>
      <c r="B36" s="25" t="s">
        <v>58</v>
      </c>
      <c r="C36" s="25">
        <v>438229</v>
      </c>
      <c r="D36" s="17">
        <f>0+438229</f>
        <v>438229</v>
      </c>
      <c r="E36" s="12">
        <f t="shared" si="0"/>
        <v>0</v>
      </c>
    </row>
    <row r="37" spans="1:5" ht="12.75">
      <c r="A37" s="27" t="s">
        <v>59</v>
      </c>
      <c r="B37" s="25" t="s">
        <v>60</v>
      </c>
      <c r="C37" s="25">
        <v>915983</v>
      </c>
      <c r="D37" s="17">
        <f>0+915983</f>
        <v>915983</v>
      </c>
      <c r="E37" s="12">
        <f t="shared" si="0"/>
        <v>0</v>
      </c>
    </row>
    <row r="38" spans="1:5" ht="13.5" thickBot="1">
      <c r="A38" s="31" t="s">
        <v>61</v>
      </c>
      <c r="B38" s="32" t="s">
        <v>62</v>
      </c>
      <c r="C38" s="32">
        <v>3875517</v>
      </c>
      <c r="D38" s="33">
        <v>3875517</v>
      </c>
      <c r="E38" s="34">
        <f t="shared" si="0"/>
        <v>0</v>
      </c>
    </row>
  </sheetData>
  <sheetProtection/>
  <mergeCells count="4">
    <mergeCell ref="C2:E2"/>
    <mergeCell ref="C3:E3"/>
    <mergeCell ref="A5:E5"/>
    <mergeCell ref="C1:E1"/>
  </mergeCells>
  <printOptions horizontalCentered="1"/>
  <pageMargins left="1.1811023622047245" right="0.3937007874015748" top="0.3937007874015748" bottom="0.3937007874015748" header="0" footer="0"/>
  <pageSetup firstPageNumber="146" useFirstPageNumber="1" fitToHeight="6" horizontalDpi="600" verticalDpi="600" orientation="landscape" paperSize="9" scale="68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Бугаева В.Н.</cp:lastModifiedBy>
  <cp:lastPrinted>2021-11-01T15:09:09Z</cp:lastPrinted>
  <dcterms:created xsi:type="dcterms:W3CDTF">1996-10-08T23:32:33Z</dcterms:created>
  <dcterms:modified xsi:type="dcterms:W3CDTF">2021-11-01T15:09:28Z</dcterms:modified>
  <cp:category/>
  <cp:version/>
  <cp:contentType/>
  <cp:contentStatus/>
</cp:coreProperties>
</file>