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700" activeTab="0"/>
  </bookViews>
  <sheets>
    <sheet name="Приложение № 2 " sheetId="1" r:id="rId1"/>
  </sheets>
  <definedNames>
    <definedName name="_xlnm.Print_Titles" localSheetId="0">'Приложение № 2 '!$7:$7</definedName>
    <definedName name="_xlnm.Print_Area" localSheetId="0">'Приложение № 2 '!$A$1:$E$38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<sst xmlns="http://schemas.openxmlformats.org/spreadsheetml/2006/main" count="69" uniqueCount="69">
  <si>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</si>
  <si>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</si>
  <si>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</si>
  <si>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</si>
  <si>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</si>
  <si>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</si>
  <si>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</si>
  <si>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</si>
  <si>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</si>
  <si>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</si>
  <si>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</si>
  <si>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</si>
  <si>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</si>
  <si>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</si>
  <si>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</si>
  <si>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</si>
  <si>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</si>
  <si>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</si>
  <si>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</si>
  <si>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</si>
  <si>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</si>
  <si>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</si>
  <si>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</si>
  <si>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</si>
  <si>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</si>
  <si>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</si>
  <si>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</si>
  <si>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</si>
  <si>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</si>
  <si>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</si>
  <si>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</si>
  <si>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</si>
  <si>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</si>
  <si>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</si>
  <si>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</si>
  <si>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</si>
  <si>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</si>
  <si>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</si>
  <si>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</si>
  <si>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</si>
  <si>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</si>
  <si>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</si>
  <si>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</si>
  <si>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</si>
  <si>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</si>
  <si>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</si>
  <si>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</si>
  <si>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</si>
  <si>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</si>
  <si>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</si>
  <si>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</si>
  <si>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</si>
  <si>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</si>
  <si>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</si>
  <si>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</si>
  <si>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</si>
  <si>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</si>
  <si>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</si>
  <si>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</si>
  <si>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</si>
  <si>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</si>
  <si>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</si>
  <si>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</si>
  <si>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>имеющие целевое назначение, в т. ч.:</t>
  </si>
  <si>
    <t>отклонение</t>
  </si>
  <si>
    <t xml:space="preserve">дейстущая </t>
  </si>
  <si>
    <t xml:space="preserve">предлагаемая </t>
  </si>
  <si>
    <t>Основные характеристики республиканского бюджета на 2021 год</t>
  </si>
  <si>
    <t>Сравнительная таблица к Приложению № 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</si>
</sst>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wrapText="1"/>
    </xf>
    <xf numFmtId="207" fontId="4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4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124" zoomScaleNormal="80" zoomScaleSheetLayoutView="124" zoomScalePageLayoutView="0" workbookViewId="0" topLeftCell="A1">
      <pane xSplit="3" ySplit="7" topLeftCell="D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" sqref="E1"/>
    </sheetView>
  </sheetViews>
  <sheetFormatPr defaultColWidth="9.140625" defaultRowHeight="12.75"/>
  <cols>
    <col min="1" max="1" width="9.140625" style="30" bestFit="1" customWidth="1"/>
    <col min="2" max="2" width="80.140625" style="2" customWidth="1"/>
    <col min="3" max="3" width="14.421875" style="3" bestFit="1" customWidth="1"/>
    <col min="4" max="4" width="16.00390625" style="3" bestFit="1" customWidth="1"/>
    <col min="5" max="5" width="11.57421875" style="3" customWidth="1"/>
    <col min="6" max="6" width="9.140625" style="3" customWidth="1"/>
    <col min="7" max="8" width="17.28125" style="3" bestFit="1" customWidth="1"/>
    <col min="9" max="16384" width="9.140625" style="3" customWidth="1"/>
  </cols>
  <sheetData>
    <row r="1" spans="1:5" s="33" customFormat="1" ht="11.25">
      <c r="A1" s="31"/>
      <c r="B1" s="32"/>
      <c r="D1" s="34"/>
      <c r="E1" s="35" t="s">
        <v>68</v>
      </c>
    </row>
    <row r="2" spans="1:6" s="33" customFormat="1" ht="11.25">
      <c r="A2" s="31"/>
      <c r="B2" s="32"/>
      <c r="D2" s="36"/>
      <c r="E2" s="35" t="s">
        <v>30</v>
      </c>
      <c r="F2" s="35"/>
    </row>
    <row r="3" spans="1:6" s="33" customFormat="1" ht="11.25">
      <c r="A3" s="31"/>
      <c r="B3" s="32"/>
      <c r="D3" s="36"/>
      <c r="E3" s="35" t="s">
        <v>0</v>
      </c>
      <c r="F3" s="35"/>
    </row>
    <row r="4" ht="12.75">
      <c r="A4" s="1"/>
    </row>
    <row r="5" spans="1:5" ht="12.75">
      <c r="A5" s="37" t="s">
        <v>67</v>
      </c>
      <c r="B5" s="37"/>
      <c r="C5" s="37"/>
      <c r="D5" s="37"/>
      <c r="E5" s="37"/>
    </row>
    <row r="6" spans="1:5" ht="13.5" thickBot="1">
      <c r="A6" s="4"/>
      <c r="B6" s="4"/>
      <c r="C6" s="4"/>
      <c r="D6" s="4"/>
      <c r="E6" s="4"/>
    </row>
    <row r="7" spans="1:5" ht="12.75">
      <c r="A7" s="5" t="s">
        <v>1</v>
      </c>
      <c r="B7" s="6" t="s">
        <v>3</v>
      </c>
      <c r="C7" s="6" t="s">
        <v>65</v>
      </c>
      <c r="D7" s="6" t="s">
        <v>66</v>
      </c>
      <c r="E7" s="7" t="s">
        <v>64</v>
      </c>
    </row>
    <row r="8" spans="1:5" s="12" customFormat="1" ht="12.75">
      <c r="A8" s="8" t="s">
        <v>4</v>
      </c>
      <c r="B8" s="9" t="s">
        <v>23</v>
      </c>
      <c r="C8" s="10">
        <f>SUM(C9:C10)</f>
        <v>2165337095</v>
      </c>
      <c r="D8" s="10">
        <f>SUM(D9:D10)</f>
        <v>2165337095</v>
      </c>
      <c r="E8" s="11">
        <f>D8-C8</f>
        <v>0</v>
      </c>
    </row>
    <row r="9" spans="1:5" s="16" customFormat="1" ht="12.75">
      <c r="A9" s="13" t="s">
        <v>5</v>
      </c>
      <c r="B9" s="14" t="s">
        <v>16</v>
      </c>
      <c r="C9" s="15">
        <f>696877948+4799749+10327977+20560529+23155241+14800000+699446+483642+2128848+8142134+60603885+1578000+2886684+60593915+14669042</f>
        <v>922307040</v>
      </c>
      <c r="D9" s="15">
        <f>696877948+4799749+10327977+20560529+23155241+14800000+699446+483642+2128848+8142134+60603885+1578000+2886684+60593915+14669042</f>
        <v>922307040</v>
      </c>
      <c r="E9" s="11">
        <f aca="true" t="shared" si="0" ref="E9:E38">D9-C9</f>
        <v>0</v>
      </c>
    </row>
    <row r="10" spans="1:5" s="12" customFormat="1" ht="12.75">
      <c r="A10" s="13" t="s">
        <v>6</v>
      </c>
      <c r="B10" s="14" t="s">
        <v>17</v>
      </c>
      <c r="C10" s="15">
        <f>1234023884-4799749-10327977+2788102+6000000+26255084-21012560-699446-483642-2128848-8142134-60603885-472437+97302705-14669042</f>
        <v>1243030055</v>
      </c>
      <c r="D10" s="15">
        <f>1234023884-4799749-10327977+2788102+6000000+26255084-21012560-699446-483642-2128848-8142134-60603885-472437+97302705-14669042</f>
        <v>1243030055</v>
      </c>
      <c r="E10" s="11">
        <f t="shared" si="0"/>
        <v>0</v>
      </c>
    </row>
    <row r="11" spans="1:5" s="12" customFormat="1" ht="12.75">
      <c r="A11" s="8" t="s">
        <v>7</v>
      </c>
      <c r="B11" s="9" t="s">
        <v>25</v>
      </c>
      <c r="C11" s="10">
        <f>SUM(C13+C24)</f>
        <v>4660313496</v>
      </c>
      <c r="D11" s="10">
        <f>SUM(D13+D24)</f>
        <v>4666285432</v>
      </c>
      <c r="E11" s="11">
        <f t="shared" si="0"/>
        <v>5971936</v>
      </c>
    </row>
    <row r="12" spans="1:5" s="16" customFormat="1" ht="89.25">
      <c r="A12" s="13" t="s">
        <v>15</v>
      </c>
      <c r="B12" s="14" t="s">
        <v>32</v>
      </c>
      <c r="C12" s="15">
        <f>412076384+1759+76353+2299208+5538</f>
        <v>414459242</v>
      </c>
      <c r="D12" s="15">
        <f>412076384+1759+76353+2299208+5538</f>
        <v>414459242</v>
      </c>
      <c r="E12" s="11">
        <f t="shared" si="0"/>
        <v>0</v>
      </c>
    </row>
    <row r="13" spans="1:5" s="12" customFormat="1" ht="12.75">
      <c r="A13" s="8" t="s">
        <v>8</v>
      </c>
      <c r="B13" s="9" t="s">
        <v>24</v>
      </c>
      <c r="C13" s="10">
        <f>SUM(C14:C15)</f>
        <v>4413369065</v>
      </c>
      <c r="D13" s="10">
        <f>SUM(D14:D15)</f>
        <v>4419341001</v>
      </c>
      <c r="E13" s="11">
        <f t="shared" si="0"/>
        <v>5971936</v>
      </c>
    </row>
    <row r="14" spans="1:5" s="16" customFormat="1" ht="12.75">
      <c r="A14" s="13" t="s">
        <v>9</v>
      </c>
      <c r="B14" s="14" t="s">
        <v>18</v>
      </c>
      <c r="C14" s="15">
        <f>C9+C27-12832166-60593915</f>
        <v>888951879</v>
      </c>
      <c r="D14" s="15">
        <f>D9+D27-12832166-60593915+5971936</f>
        <v>894923815</v>
      </c>
      <c r="E14" s="11">
        <f t="shared" si="0"/>
        <v>5971936</v>
      </c>
    </row>
    <row r="15" spans="1:5" s="12" customFormat="1" ht="12.75">
      <c r="A15" s="13" t="s">
        <v>10</v>
      </c>
      <c r="B15" s="14" t="s">
        <v>19</v>
      </c>
      <c r="C15" s="15">
        <f>C10+C23+C26+12832166-38569143</f>
        <v>3524417186</v>
      </c>
      <c r="D15" s="15">
        <f>D10+D23+D26+12832166-38569143</f>
        <v>3524417186</v>
      </c>
      <c r="E15" s="11">
        <f t="shared" si="0"/>
        <v>0</v>
      </c>
    </row>
    <row r="16" spans="1:5" s="16" customFormat="1" ht="63.75">
      <c r="A16" s="13" t="s">
        <v>11</v>
      </c>
      <c r="B16" s="14" t="s">
        <v>26</v>
      </c>
      <c r="C16" s="15">
        <f>223357905+1759-55958271+107880+5538</f>
        <v>167514811</v>
      </c>
      <c r="D16" s="15">
        <f>223357905+1759-55958271+107880+5538</f>
        <v>167514811</v>
      </c>
      <c r="E16" s="11">
        <f t="shared" si="0"/>
        <v>0</v>
      </c>
    </row>
    <row r="17" spans="1:5" s="17" customFormat="1" ht="12.75">
      <c r="A17" s="8" t="s">
        <v>12</v>
      </c>
      <c r="B17" s="9" t="s">
        <v>22</v>
      </c>
      <c r="C17" s="10">
        <f>C11-C8</f>
        <v>2494976401</v>
      </c>
      <c r="D17" s="10">
        <f>D11-D8</f>
        <v>2500948337</v>
      </c>
      <c r="E17" s="11">
        <f t="shared" si="0"/>
        <v>5971936</v>
      </c>
    </row>
    <row r="18" spans="1:5" ht="12.75">
      <c r="A18" s="8"/>
      <c r="B18" s="14" t="s">
        <v>2</v>
      </c>
      <c r="C18" s="18">
        <f>C17/C11*100</f>
        <v>53.53666449996264</v>
      </c>
      <c r="D18" s="18">
        <f>D17/D11*100</f>
        <v>53.59612851475477</v>
      </c>
      <c r="E18" s="18">
        <f t="shared" si="0"/>
        <v>0.05946401479212682</v>
      </c>
    </row>
    <row r="19" spans="1:5" s="17" customFormat="1" ht="12.75">
      <c r="A19" s="8" t="s">
        <v>13</v>
      </c>
      <c r="B19" s="9" t="s">
        <v>20</v>
      </c>
      <c r="C19" s="10">
        <f>C13-C8</f>
        <v>2248031970</v>
      </c>
      <c r="D19" s="10">
        <f>D13-D8</f>
        <v>2254003906</v>
      </c>
      <c r="E19" s="11">
        <f t="shared" si="0"/>
        <v>5971936</v>
      </c>
    </row>
    <row r="20" spans="1:5" ht="12.75">
      <c r="A20" s="8"/>
      <c r="B20" s="14" t="s">
        <v>21</v>
      </c>
      <c r="C20" s="18">
        <f>C19/C13*100</f>
        <v>50.936867886891754</v>
      </c>
      <c r="D20" s="18">
        <f>D19/D13*100</f>
        <v>51.00316779107945</v>
      </c>
      <c r="E20" s="18">
        <f t="shared" si="0"/>
        <v>0.06629990418769438</v>
      </c>
    </row>
    <row r="21" spans="1:5" s="17" customFormat="1" ht="12.75">
      <c r="A21" s="8" t="s">
        <v>14</v>
      </c>
      <c r="B21" s="19" t="s">
        <v>31</v>
      </c>
      <c r="C21" s="10">
        <f>SUM(C22+C25)</f>
        <v>2594139459</v>
      </c>
      <c r="D21" s="10">
        <f>SUM(D22+D25)</f>
        <v>2594139459</v>
      </c>
      <c r="E21" s="11">
        <f t="shared" si="0"/>
        <v>0</v>
      </c>
    </row>
    <row r="22" spans="1:5" ht="12.75">
      <c r="A22" s="20" t="s">
        <v>28</v>
      </c>
      <c r="B22" s="9" t="s">
        <v>34</v>
      </c>
      <c r="C22" s="10">
        <f>C23+C24</f>
        <v>2525530457</v>
      </c>
      <c r="D22" s="10">
        <f>D23+D24</f>
        <v>2525530457</v>
      </c>
      <c r="E22" s="11">
        <f t="shared" si="0"/>
        <v>0</v>
      </c>
    </row>
    <row r="23" spans="1:5" ht="12.75">
      <c r="A23" s="21" t="s">
        <v>36</v>
      </c>
      <c r="B23" s="14" t="s">
        <v>27</v>
      </c>
      <c r="C23" s="15">
        <f>2021444467+7732963+15130008+13667533+109800024+17183678+32200000+60603885+823468</f>
        <v>2278586026</v>
      </c>
      <c r="D23" s="15">
        <f>2021444467+7732963+15130008+13667533+109800024+17183678+32200000+60603885+823468</f>
        <v>2278586026</v>
      </c>
      <c r="E23" s="11">
        <f t="shared" si="0"/>
        <v>0</v>
      </c>
    </row>
    <row r="24" spans="1:5" ht="12.75">
      <c r="A24" s="21" t="s">
        <v>37</v>
      </c>
      <c r="B24" s="14" t="s">
        <v>33</v>
      </c>
      <c r="C24" s="22">
        <f>C12-C16</f>
        <v>246944431</v>
      </c>
      <c r="D24" s="22">
        <f>D12-D16</f>
        <v>246944431</v>
      </c>
      <c r="E24" s="11">
        <f t="shared" si="0"/>
        <v>0</v>
      </c>
    </row>
    <row r="25" spans="1:5" s="17" customFormat="1" ht="12.75">
      <c r="A25" s="20" t="s">
        <v>29</v>
      </c>
      <c r="B25" s="9" t="s">
        <v>35</v>
      </c>
      <c r="C25" s="9">
        <f>C26+C27</f>
        <v>68609002</v>
      </c>
      <c r="D25" s="9">
        <f>D26+D27</f>
        <v>68609002</v>
      </c>
      <c r="E25" s="11">
        <f t="shared" si="0"/>
        <v>0</v>
      </c>
    </row>
    <row r="26" spans="1:5" s="17" customFormat="1" ht="12.75">
      <c r="A26" s="23" t="s">
        <v>38</v>
      </c>
      <c r="B26" s="9" t="s">
        <v>49</v>
      </c>
      <c r="C26" s="9">
        <v>28538082</v>
      </c>
      <c r="D26" s="9">
        <v>28538082</v>
      </c>
      <c r="E26" s="11">
        <f t="shared" si="0"/>
        <v>0</v>
      </c>
    </row>
    <row r="27" spans="1:5" s="17" customFormat="1" ht="12.75">
      <c r="A27" s="23" t="s">
        <v>39</v>
      </c>
      <c r="B27" s="9" t="s">
        <v>63</v>
      </c>
      <c r="C27" s="9">
        <f>SUM(C28:C38)</f>
        <v>40070920</v>
      </c>
      <c r="D27" s="9">
        <f>SUM(D28:D38)</f>
        <v>40070920</v>
      </c>
      <c r="E27" s="11">
        <f t="shared" si="0"/>
        <v>0</v>
      </c>
    </row>
    <row r="28" spans="1:5" s="17" customFormat="1" ht="12.75">
      <c r="A28" s="21" t="s">
        <v>40</v>
      </c>
      <c r="B28" s="14" t="s">
        <v>45</v>
      </c>
      <c r="C28" s="24">
        <v>6959473</v>
      </c>
      <c r="D28" s="24">
        <v>6959473</v>
      </c>
      <c r="E28" s="11">
        <f t="shared" si="0"/>
        <v>0</v>
      </c>
    </row>
    <row r="29" spans="1:5" ht="12.75">
      <c r="A29" s="21" t="s">
        <v>41</v>
      </c>
      <c r="B29" s="14" t="s">
        <v>46</v>
      </c>
      <c r="C29" s="24">
        <v>4492529</v>
      </c>
      <c r="D29" s="24">
        <v>4492529</v>
      </c>
      <c r="E29" s="11">
        <f t="shared" si="0"/>
        <v>0</v>
      </c>
    </row>
    <row r="30" spans="1:5" s="17" customFormat="1" ht="12.75">
      <c r="A30" s="21" t="s">
        <v>42</v>
      </c>
      <c r="B30" s="14" t="s">
        <v>48</v>
      </c>
      <c r="C30" s="24">
        <v>194715</v>
      </c>
      <c r="D30" s="24">
        <v>194715</v>
      </c>
      <c r="E30" s="11">
        <f t="shared" si="0"/>
        <v>0</v>
      </c>
    </row>
    <row r="31" spans="1:5" ht="38.25">
      <c r="A31" s="21" t="s">
        <v>43</v>
      </c>
      <c r="B31" s="14" t="s">
        <v>44</v>
      </c>
      <c r="C31" s="15">
        <v>2395153</v>
      </c>
      <c r="D31" s="15">
        <v>2395153</v>
      </c>
      <c r="E31" s="11">
        <f t="shared" si="0"/>
        <v>0</v>
      </c>
    </row>
    <row r="32" spans="1:5" ht="76.5">
      <c r="A32" s="21" t="s">
        <v>50</v>
      </c>
      <c r="B32" s="14" t="s">
        <v>53</v>
      </c>
      <c r="C32" s="15">
        <v>10217351</v>
      </c>
      <c r="D32" s="15">
        <v>10217351</v>
      </c>
      <c r="E32" s="11">
        <f t="shared" si="0"/>
        <v>0</v>
      </c>
    </row>
    <row r="33" spans="1:5" ht="25.5">
      <c r="A33" s="21" t="s">
        <v>51</v>
      </c>
      <c r="B33" s="14" t="s">
        <v>54</v>
      </c>
      <c r="C33" s="15">
        <v>33093</v>
      </c>
      <c r="D33" s="15">
        <v>33093</v>
      </c>
      <c r="E33" s="11">
        <f t="shared" si="0"/>
        <v>0</v>
      </c>
    </row>
    <row r="34" spans="1:5" ht="51">
      <c r="A34" s="21" t="s">
        <v>52</v>
      </c>
      <c r="B34" s="14" t="s">
        <v>47</v>
      </c>
      <c r="C34" s="15">
        <v>126124</v>
      </c>
      <c r="D34" s="15">
        <v>126124</v>
      </c>
      <c r="E34" s="11">
        <f t="shared" si="0"/>
        <v>0</v>
      </c>
    </row>
    <row r="35" spans="1:5" ht="25.5">
      <c r="A35" s="21" t="s">
        <v>55</v>
      </c>
      <c r="B35" s="14" t="s">
        <v>56</v>
      </c>
      <c r="C35" s="15">
        <f>0+10422753</f>
        <v>10422753</v>
      </c>
      <c r="D35" s="15">
        <f>0+10422753</f>
        <v>10422753</v>
      </c>
      <c r="E35" s="11">
        <f t="shared" si="0"/>
        <v>0</v>
      </c>
    </row>
    <row r="36" spans="1:5" ht="12.75">
      <c r="A36" s="21" t="s">
        <v>57</v>
      </c>
      <c r="B36" s="25" t="s">
        <v>58</v>
      </c>
      <c r="C36" s="15">
        <f>0+438229</f>
        <v>438229</v>
      </c>
      <c r="D36" s="15">
        <f>0+438229</f>
        <v>438229</v>
      </c>
      <c r="E36" s="11">
        <f t="shared" si="0"/>
        <v>0</v>
      </c>
    </row>
    <row r="37" spans="1:5" ht="12.75">
      <c r="A37" s="21" t="s">
        <v>59</v>
      </c>
      <c r="B37" s="25" t="s">
        <v>60</v>
      </c>
      <c r="C37" s="15">
        <f>0+915983</f>
        <v>915983</v>
      </c>
      <c r="D37" s="15">
        <f>0+915983</f>
        <v>915983</v>
      </c>
      <c r="E37" s="11">
        <f t="shared" si="0"/>
        <v>0</v>
      </c>
    </row>
    <row r="38" spans="1:5" ht="13.5" thickBot="1">
      <c r="A38" s="26" t="s">
        <v>61</v>
      </c>
      <c r="B38" s="27" t="s">
        <v>62</v>
      </c>
      <c r="C38" s="28">
        <v>3875517</v>
      </c>
      <c r="D38" s="28">
        <v>3875517</v>
      </c>
      <c r="E38" s="29">
        <f t="shared" si="0"/>
        <v>0</v>
      </c>
    </row>
  </sheetData>
  <sheetProtection/>
  <mergeCells count="1">
    <mergeCell ref="A5:E5"/>
  </mergeCells>
  <printOptions horizontalCentered="1"/>
  <pageMargins left="0.5905511811023623" right="0.2362204724409449" top="0.5905511811023623" bottom="0.2362204724409449" header="0" footer="0"/>
  <pageSetup firstPageNumber="8" useFirstPageNumber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g14rga</cp:lastModifiedBy>
  <cp:lastPrinted>2021-12-17T14:09:00Z</cp:lastPrinted>
  <dcterms:created xsi:type="dcterms:W3CDTF">1996-10-08T23:32:33Z</dcterms:created>
  <dcterms:modified xsi:type="dcterms:W3CDTF">2021-12-21T08:02:43Z</dcterms:modified>
  <cp:category/>
  <cp:version/>
  <cp:contentType/>
  <cp:contentStatus/>
</cp:coreProperties>
</file>