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1 год\12 декабрь\24 декабря\Законы\Закон № 850 п. 358(Б22)(VII)\"/>
    </mc:Choice>
  </mc:AlternateContent>
  <bookViews>
    <workbookView xWindow="-122" yWindow="-122" windowWidth="29045" windowHeight="15840"/>
  </bookViews>
  <sheets>
    <sheet name="Приложение №2.6 (осн)" sheetId="1" r:id="rId1"/>
  </sheets>
  <definedNames>
    <definedName name="_xlnm.Print_Titles" localSheetId="0">'Приложение №2.6 (осн)'!$7:$7</definedName>
    <definedName name="_xlnm.Print_Area" localSheetId="0">'Приложение №2.6 (осн)'!$A$1:$C$295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94" i="1" l="1"/>
  <c r="C284" i="1"/>
  <c r="C10" i="1" l="1"/>
  <c r="C115" i="1" l="1"/>
  <c r="C122" i="1" s="1"/>
  <c r="C128" i="1"/>
  <c r="C177" i="1" l="1"/>
  <c r="C266" i="1"/>
  <c r="C142" i="1"/>
  <c r="C213" i="1" l="1"/>
  <c r="C227" i="1"/>
  <c r="C243" i="1" l="1"/>
  <c r="C134" i="1"/>
  <c r="C205" i="1"/>
  <c r="C95" i="1"/>
  <c r="C203" i="1"/>
  <c r="C256" i="1"/>
  <c r="C85" i="1"/>
  <c r="C253" i="1"/>
  <c r="C250" i="1"/>
  <c r="C92" i="1"/>
  <c r="C247" i="1"/>
  <c r="C236" i="1"/>
  <c r="C232" i="1"/>
  <c r="C222" i="1"/>
  <c r="C130" i="1"/>
  <c r="C35" i="1"/>
  <c r="C38" i="1" s="1"/>
  <c r="C33" i="1"/>
  <c r="C200" i="1"/>
  <c r="C192" i="1"/>
  <c r="C71" i="1"/>
  <c r="C161" i="1"/>
  <c r="C166" i="1" s="1"/>
  <c r="C185" i="1"/>
  <c r="C64" i="1"/>
  <c r="C55" i="1"/>
  <c r="C100" i="1"/>
  <c r="C101" i="1" s="1"/>
  <c r="C268" i="1"/>
  <c r="C269" i="1" s="1"/>
  <c r="C270" i="1" s="1"/>
  <c r="C57" i="1"/>
  <c r="C151" i="1"/>
  <c r="C155" i="1" s="1"/>
  <c r="C145" i="1"/>
  <c r="C41" i="1"/>
  <c r="C46" i="1" s="1"/>
  <c r="C210" i="1" l="1"/>
  <c r="C219" i="1" l="1"/>
  <c r="C20" i="1" l="1"/>
  <c r="C279" i="1" l="1"/>
  <c r="C280" i="1" l="1"/>
  <c r="C274" i="1"/>
  <c r="C261" i="1"/>
  <c r="C239" i="1"/>
  <c r="C105" i="1"/>
  <c r="C82" i="1"/>
  <c r="C79" i="1"/>
  <c r="C96" i="1" l="1"/>
  <c r="C257" i="1"/>
  <c r="C23" i="1"/>
  <c r="C106" i="1"/>
  <c r="C206" i="1"/>
  <c r="C262" i="1"/>
  <c r="C17" i="1"/>
  <c r="C58" i="1"/>
  <c r="C275" i="1"/>
  <c r="C74" i="1"/>
  <c r="C49" i="1"/>
  <c r="C75" i="1" l="1"/>
  <c r="C214" i="1"/>
  <c r="C24" i="1"/>
  <c r="C107" i="1" l="1"/>
  <c r="C281" i="1"/>
  <c r="C295" i="1" l="1"/>
  <c r="C12" i="1" s="1"/>
</calcChain>
</file>

<file path=xl/sharedStrings.xml><?xml version="1.0" encoding="utf-8"?>
<sst xmlns="http://schemas.openxmlformats.org/spreadsheetml/2006/main" count="442" uniqueCount="233">
  <si>
    <t xml:space="preserve">Государственная администрация Рыбницкого района и г. Рыбницы </t>
  </si>
  <si>
    <t>Итого по подстатье 240 230</t>
  </si>
  <si>
    <t>Министерство обороны Приднестровской Молдавской Республики</t>
  </si>
  <si>
    <t>Итого по подстатье 240 240</t>
  </si>
  <si>
    <t xml:space="preserve">Министерство обороны Приднестровской Молдавской Республики </t>
  </si>
  <si>
    <t>Государственная администрация Григориопольского района и г. Григориополя</t>
  </si>
  <si>
    <t>Итого по программе капитальных вложений</t>
  </si>
  <si>
    <t>Капитальный ремонт объектов социально-культурного назначения (240 330)</t>
  </si>
  <si>
    <t>Министерство по социальной защите и труду  Приднестровской Молдавской Республики</t>
  </si>
  <si>
    <t>Государственная администрация г. Тирасполя и г. Днестровска</t>
  </si>
  <si>
    <t>Государственная администрация Слобоздейского района и г. Слободзеи</t>
  </si>
  <si>
    <t>Государственная администрация  Рыбницкого района и г. Рыбницы</t>
  </si>
  <si>
    <t>Государственная администрация Каменского района и г. Каменки</t>
  </si>
  <si>
    <t>Итого по подстатье 240 330</t>
  </si>
  <si>
    <t>Итого по подстатье 240 340</t>
  </si>
  <si>
    <t>Капитальный ремонт прочих объектов (240 360)</t>
  </si>
  <si>
    <t>Итого по подстатье 240 360</t>
  </si>
  <si>
    <t>Итого по программе капитального ремонта</t>
  </si>
  <si>
    <t>№ п/п</t>
  </si>
  <si>
    <t xml:space="preserve">Наименование объекта </t>
  </si>
  <si>
    <t>Программа капитальных вложений</t>
  </si>
  <si>
    <t>Итого</t>
  </si>
  <si>
    <t>Государственная администрация г. Бендеры</t>
  </si>
  <si>
    <t>Приобретение непроизводственного оборудования и предметов длительного пользования для государственных учреждений (240 120)</t>
  </si>
  <si>
    <t>Государственная администрация Слободзейского района и г. Слободзеи</t>
  </si>
  <si>
    <t>Государственная администрация  Каменского района и г. Каменки</t>
  </si>
  <si>
    <t>Государственная администрация Дубоссарского района и г. Дубоссары</t>
  </si>
  <si>
    <t>Итого по подстатье 240 120</t>
  </si>
  <si>
    <t>Министерство здравоохранения Приднестровской Молдавской Республики</t>
  </si>
  <si>
    <t>Капитальный ремонт административных зданий (240 340)</t>
  </si>
  <si>
    <t>Капитальные вложения в строительство административных зданий  (240 240)</t>
  </si>
  <si>
    <t xml:space="preserve">Сумма, руб. </t>
  </si>
  <si>
    <t>Государственная администрация Рыбницкого района и г. Рыбницы</t>
  </si>
  <si>
    <t xml:space="preserve">Прокуратура Приднестровской Молдавской Республики </t>
  </si>
  <si>
    <t>Товары и услуги, не отнесенные к другим подстатьям (111 070)</t>
  </si>
  <si>
    <t>Министерство экономического развития Приднестровской Молдавской Республики</t>
  </si>
  <si>
    <t xml:space="preserve">Разработка и экспертиза проектно-сметной документации по строительству зданий и сооружений </t>
  </si>
  <si>
    <t>Итого по подстатье 111 070</t>
  </si>
  <si>
    <t>Министерство внутренних дел Приднестровской Молдавской Республики</t>
  </si>
  <si>
    <t>Министерство юстиции Приднестровской Молдавской Республики</t>
  </si>
  <si>
    <t xml:space="preserve">Государственная служба по культуре и историческому наследию Приднестровской Молдавской Республики </t>
  </si>
  <si>
    <t>ДОХОДЫ ВСЕГО, в том числе:</t>
  </si>
  <si>
    <t>РАСХОДЫ ВСЕГО, в том числе:</t>
  </si>
  <si>
    <t xml:space="preserve">Министерство по социальной защите и труду Приднестровской Молдавской Республики </t>
  </si>
  <si>
    <t>Капитальные вложения в строительство коммунальных объектов (240 250)</t>
  </si>
  <si>
    <t>Итого по подстатье 240 250</t>
  </si>
  <si>
    <t>Программа капитального ремонта</t>
  </si>
  <si>
    <t>Приднестровский государственный университет им. Т. Г. Шевченко</t>
  </si>
  <si>
    <t xml:space="preserve">Разработка и экспертиза проектно-сметной документации по капитальному ремонту зданий и сооружений </t>
  </si>
  <si>
    <t>Министерство просвещения Приднестровской Молдавской Республики</t>
  </si>
  <si>
    <t>Министерство сельского хозяйства и природных ресурсов Приднестровской Молдавской Республики</t>
  </si>
  <si>
    <t>Капитальный ремонт гидротехнических и противопаводковых сооружений, в том числе проектные работы</t>
  </si>
  <si>
    <t>Администрация Президента Приднестровской Молдавской Республики</t>
  </si>
  <si>
    <t>Реконструкция стадиона МОУ "ТСШ № 5" (1 этап), ул. Краснодонская, 62</t>
  </si>
  <si>
    <t>Государственная администрация г. Днестровска</t>
  </si>
  <si>
    <t>Капитальный ремонт жилых помещений маневренного фонда г. Бендеры</t>
  </si>
  <si>
    <t xml:space="preserve">Создание парка имени  Александра Невского на территории исторического военно-мемориального комплекса "Бендерская крепость" и реконструкция исторического военно-мемориального  комплекса "Бендерская крепость", в том числе проектные работы </t>
  </si>
  <si>
    <t>Капитальный ремонт  Дома культуры с. Незавертайловка</t>
  </si>
  <si>
    <t>Капитальный ремонт Дома культуры с. Приозерное</t>
  </si>
  <si>
    <t>Строительство детского аттракциона "Электромобили" на территории городского парка им. Кирова в г.Рыбнице</t>
  </si>
  <si>
    <t>Реконструкция стадиона с. Красненькое Рыбницкого района</t>
  </si>
  <si>
    <t>Восстановление парка Витгенштейна, г. Каменка, в том числе проектные работы</t>
  </si>
  <si>
    <t>Капитальный ремонт инфекционного корпуса ГУЗ "Днестровская городская больница", по адресу: г. Днестровск, ул. Терпиловского, 1, в том числе проектные работы и благоустройство</t>
  </si>
  <si>
    <t>Капитальный ремонт санитарных узлов ГУ "Республиканский центр матери и ребенка", расположенного по адресу: г. Тирасполь, ул. 1 Мая, 58, в том числе проектные работы</t>
  </si>
  <si>
    <t>Реконструкция СВА с. Дойбаны под размещение единого комплекса для проживания одиноких граждан пожилого возраста</t>
  </si>
  <si>
    <t>Государственная служба охраны Приднестровской Молдавской Республики</t>
  </si>
  <si>
    <t>Министерство государственной безопасности Приднестровской Молдавской Республики</t>
  </si>
  <si>
    <t xml:space="preserve">Государственная служба исполнения наказаний Министерства юстиции Приднестровской Молдавской Республики </t>
  </si>
  <si>
    <t>Государственная служба судебных исполнителей Министерства юстиции Приднестровской Молдавской Республики</t>
  </si>
  <si>
    <t xml:space="preserve">Служба государственного надзора Министерства юстиции Приднестровской Молдавской Республики </t>
  </si>
  <si>
    <t xml:space="preserve">Следственный комитет Приднестровской Молдавской Республики </t>
  </si>
  <si>
    <t>Секретно</t>
  </si>
  <si>
    <t>Государственная служба по спорту Приднестровской Молдавской Республики</t>
  </si>
  <si>
    <t>Государственная служба управления документацией и архивами Приднестровской Молдавской Республики</t>
  </si>
  <si>
    <t>Приднестровский государственный университет им. Т.Г. Шевченко</t>
  </si>
  <si>
    <t xml:space="preserve">Государственная служба по спорту Приднестровской Молдавской Республики </t>
  </si>
  <si>
    <t>Завершение реконструкции объекта, не завершенного строительством, "Стоматологическая поликлиника", г. Тирасполь, под акушерско-гинекологический стационар  ГУ "Республиканский центр матери и ребенка",  по адресу: г. Тирасполь, ул. Свердлова, 84, в том числе проектные работы и благоустройство</t>
  </si>
  <si>
    <t>Реконструкция поликлиники ГУ "Григориопольская центральная районная больница", по адресу: г. Григориополь, ул. Дзержинского, 34, в том числе проектные работы и благоустройство</t>
  </si>
  <si>
    <t>Капитальный ремонт сельского клуба с. Кременчуг с устройством котельной (1 этап), в том числе проектные работы</t>
  </si>
  <si>
    <t>Строительство баскетбольного поля, в том числе проектные работы</t>
  </si>
  <si>
    <t>Реконструкция объекта "Кицканский плацдарм", в том числе проектные работы</t>
  </si>
  <si>
    <t>(Приобретение непроизводственного оборудования и предметов длительного пользования для государственных учреждений (240 120))</t>
  </si>
  <si>
    <t>Итого по подстатье 240 310</t>
  </si>
  <si>
    <t>Капитальный ремонт поликлиники  ГУ "Дубоссарская центральная районная больница", г. Дубоссары, ул. Моргулец, 3, в том числе проектные работы и благоустройство</t>
  </si>
  <si>
    <t>Отчисления от единого таможенного платежа в размере 29,92%</t>
  </si>
  <si>
    <t xml:space="preserve">"О республиканском бюджете на 2022 год" </t>
  </si>
  <si>
    <t>Капитальный ремонт жилого фонда (240 310)</t>
  </si>
  <si>
    <t>Реконструкция акушерско-гинекологического стационара ГУ "Бендерский центр матери и ребенка" по адресу: г. Бендеры, ул.  Протягайловская, 6, в том числе проектные работы</t>
  </si>
  <si>
    <t>Капитальный ремонт ГОУ " Парканская средняя общеобразовательная школа-интернат", с. Парканы, ул. Димитрова, 1</t>
  </si>
  <si>
    <t xml:space="preserve"> Капитальный ремонт фасада МОУ "Бендерская специальная (коррекционная) школа-интернат для детей с нарушением интеллекта", ул. Первомайская, 36, в том числе проектные работы и благоустройство </t>
  </si>
  <si>
    <t>Капитальный ремонт Дома культуры с. Дойбаны, ул. Мира, 7</t>
  </si>
  <si>
    <t>Капитальный ремонт МОУ "Рашковская ОСШ-детский сад им. Ф. И. Жарчинского", с. Рашков, ул. Ленина, 130</t>
  </si>
  <si>
    <t>Капитальный ремонт административного здания, расположенного по адресу: г. Тирасполь, ул. Федько, 7</t>
  </si>
  <si>
    <t>Капитальный ремонт административного  здания, расположенного по адресу: г. Тирасполь, ул. Манойлова, 42</t>
  </si>
  <si>
    <t>Капитальный ремонт фасада и отмостки административного здания Службы государственного надзора Министерства юстиции ПМР, расположенного по адресу: г. Тирасполь, ул. Мира, 50</t>
  </si>
  <si>
    <t>1.</t>
  </si>
  <si>
    <t>4.</t>
  </si>
  <si>
    <t>8.</t>
  </si>
  <si>
    <t>2.</t>
  </si>
  <si>
    <t>5.</t>
  </si>
  <si>
    <t>3.</t>
  </si>
  <si>
    <t>6.</t>
  </si>
  <si>
    <t>Строительство мини-футбольного поля в городе Рыбница, ул. Юбилейная, 33а</t>
  </si>
  <si>
    <t>Реконструкция здания Управления Следственного комитета г. Дубоссары и Дубоссарского района по адресу: г. Дубоссары, ул. Дзержинского, 4а</t>
  </si>
  <si>
    <t>9.</t>
  </si>
  <si>
    <t>7.</t>
  </si>
  <si>
    <t>Капитальный ремонт СВА Коротное ГУЗ "Днестровская городская больница", расположенного по адресу: с. Коротное, ул. Фрунзе, 5б, в том числе проектные работы и благоустройство территории</t>
  </si>
  <si>
    <t>10.</t>
  </si>
  <si>
    <t>Капитальный ремонт МСКОУ № 2, г. Тирасполь, пер. Труда, 2а</t>
  </si>
  <si>
    <t>Капитальный ремонт Дома культуры с. Фрунзе</t>
  </si>
  <si>
    <t>Модернизация пищевых блоков в образовательных учреждениях Приднестровской Молдавской Республики</t>
  </si>
  <si>
    <r>
      <t xml:space="preserve">Министерство по социальной защите и труду ПМР
</t>
    </r>
    <r>
      <rPr>
        <sz val="12"/>
        <rFont val="Times New Roman"/>
        <family val="1"/>
        <charset val="204"/>
      </rPr>
      <t>(Приобретение непроизводственного оборудования и предметов длительного пользования для государственных учреждений (240 120))</t>
    </r>
  </si>
  <si>
    <r>
      <t xml:space="preserve">Государственная администрация г. Бендеры
</t>
    </r>
    <r>
      <rPr>
        <sz val="12"/>
        <rFont val="Times New Roman"/>
        <family val="1"/>
        <charset val="204"/>
      </rPr>
      <t>(Приобретение непроизводственного оборудования и предметов длительного пользования для государственных учреждений (240 120))</t>
    </r>
  </si>
  <si>
    <r>
      <t xml:space="preserve">Государственная администрация г. Тирасполя
</t>
    </r>
    <r>
      <rPr>
        <sz val="12"/>
        <rFont val="Times New Roman"/>
        <family val="1"/>
        <charset val="204"/>
      </rPr>
      <t>(Приобретение непроизводственного оборудования и предметов длительного пользования для государственных учреждений (240 120))</t>
    </r>
  </si>
  <si>
    <r>
      <t xml:space="preserve">Государственная администрация Дубоссарского района и г. Дубоссары
</t>
    </r>
    <r>
      <rPr>
        <sz val="12"/>
        <rFont val="Times New Roman"/>
        <family val="1"/>
        <charset val="204"/>
      </rPr>
      <t>(Приобретение непроизводственного оборудования и предметов длительного пользования для государственных учреждений (240 120))</t>
    </r>
  </si>
  <si>
    <t>Итого по модернизации пищевых блоков в образовательных учреждениях Приднестровской Молдавской Республики</t>
  </si>
  <si>
    <t>ВСЕГО расходов по Фонду капитальных вложений Приднестровской Молдавской Республики</t>
  </si>
  <si>
    <t>Основные характеристики, источники формирования и направления расходования средств Фонда капитальных вложений Приднестровской Молдавской Республики                                                   на 2022 год</t>
  </si>
  <si>
    <t>Капитальные вложения в строительство объектов социально-культурного назначения                                                              (240 230)</t>
  </si>
  <si>
    <t>к Закону Приднестровской Молдавской Республики</t>
  </si>
  <si>
    <t>Строительство пристройки к зданию корпуса ГУ "Тираспольский психоневрологический дом-интернат", г. Тирасполь, ул. Гвардейская, 9, в том числе проектные работы</t>
  </si>
  <si>
    <t>Строительство здания в ГУ "Бендерский психоневрологический дом-интернат", г. Бендеры, ул. Пионерская, 15, в том чиле проектные работы</t>
  </si>
  <si>
    <t>Благоустройство парка культуры и отдыха "Победа", г. Тирасполь, в том числе проектные работы (1 этап)</t>
  </si>
  <si>
    <t>Благоустройство сквера Авиаторов, г. Тирасполь, в том числе проектные работы</t>
  </si>
  <si>
    <t>Реконструкция летнего кинотеатра г. Слободзеи, в том числе проектные работы</t>
  </si>
  <si>
    <t>Строительство спортивного комплекса в г. Слободзее, в том числе проектные работы</t>
  </si>
  <si>
    <t>Строительство котельной Дома культуры с. Коротное, в том числе проектные работы</t>
  </si>
  <si>
    <t>Строительство спортивного комлекса г. Дубоссары по ул. Ленина, 159, в                                                      г. Дубоссары, в том числе проектные работы</t>
  </si>
  <si>
    <t>Благоустройство центрального парка культуры и отдыха г. Григориополя</t>
  </si>
  <si>
    <t>Реконструкция картодрома по адресу: г. Григориополь, ул. Васканова, в том числе проектные работы</t>
  </si>
  <si>
    <t>Установка мачты на территории административного здания, расположенного по адресу: г. Слободзея, ул. Фрунзе, 17</t>
  </si>
  <si>
    <t>Строительство здания стационарно-туберкулезного корпуса на 160 мест на территории мужского участка ЛТП Управления медицинской помощи и социальной реабилитации Государственной службы исполнения наказаний Министерства юстиции ПМР  по адресу: Григориопольский район,                                              пос. Глиное, ул. Микояна, 61, в том числе проектные работы</t>
  </si>
  <si>
    <t>Реконструкция Учреждения исполнения наказаний № 1, Григориопольский район, с. Глиное, ул. Микояна, 60</t>
  </si>
  <si>
    <t>Реконструкция Учреждения исполнения наказаний № 3, г. Тирасполь,                                                             ул. Лазо, 7</t>
  </si>
  <si>
    <t>Реконструкция здания Государственной службы управления документацией и архивами Приднестровской Молдавской Республики, город Тирасполь,                                              ул. Текстильщиков, 36</t>
  </si>
  <si>
    <t>Строительство очистных сооружений для МДОУ "Детский сад "Березонька"                                                 с. Парканы, в том числе проектные работы</t>
  </si>
  <si>
    <t>Капитальный ремонт патологоанатомического отделения ГУ "Бендерская центральная городская больница", расположенного по адресу: г. Бендеры,                                                ул. Б. Восстания, 146, в том числе проектные работы и благоустройство</t>
  </si>
  <si>
    <t>Капитальный ремонт ГУ "Бендерская центральная городская больница",                                                      г. Бендеры, ул. Б. Восстания, 146, в том числе проектные работы</t>
  </si>
  <si>
    <t>Капитальный ремонт поликлиники ГУ "Бендерская центральная городская больница", расположенной в здании ГУ "Бендерский центр амбулаторно-поликлинической помощи", по адресу: г. Бендеры, ул. С. Лазо, 20</t>
  </si>
  <si>
    <t>Капитальный ремонт СВА с. Парканы ГУ "Бендерский центр амбулаторно-поликлинической помощи", расположенного по адресу: с. Парканы,                                                      ул. Ленина, 83, в том числе проектные работы</t>
  </si>
  <si>
    <t>Капитальный ремонт хозяйственного блока, неврологического, кардиологического и терапевтического отделений ГУ "Рыбницкая центральная районная больница", г. Рыбница, ул. Грибоедова, 3, в том числе проектные работы</t>
  </si>
  <si>
    <t>Капитальный ремонт помещений скорой медицинской помощи, приемного отделения ГУ "Каменская центральная районная больница", г. Каменка,                                                             ул. Кирова, 300б, в том числе проектные работы</t>
  </si>
  <si>
    <t>Капитальный ремонт ГОУ "Бендерский детский дом для детей-сирот и детей, оставшихся без попечения родителей", г. Бендеры, ул. Ленинградская, 20</t>
  </si>
  <si>
    <t>Капитальный ремонт  ГУ "Тираспольский психоневрологический дом-интернат", г. Тирасполь, ул. Гвардейская, 9</t>
  </si>
  <si>
    <t>Капитальный ремонт  ГОУ "Бендерская специальная (коррекционная) общеобразовательная школа-интернат III, IV, VII видов", г. Бендеры,                                             ул. 12 Октября, 81в</t>
  </si>
  <si>
    <t>Капитальный ремонт  ГОУ "Специальная (коррекционная) общеобразовательная школа-интернат I-II, V видов", г. Тирасполь,                                                              ул. Зелинского, 5</t>
  </si>
  <si>
    <t>Капитальный ремонт ГУ "Республиканский специализированный Дом ребенка", г. Тирасполь, ул. 1 Мая, 26</t>
  </si>
  <si>
    <t>Капитальный ремонт комплекса строений учебного корпуса ГОУ СПО "Дубоссарский индустриальный техникум", г. Дубоссары, ул. Энергетиков, 7, в том числе проектные работы</t>
  </si>
  <si>
    <t>Капитальный ремонт МДОУ № 5, г. Тирасполь, ул. Сакриера, 61</t>
  </si>
  <si>
    <t>Капитальный ремонт МДОУ № 37, г. Тирасполь, ул. Комсомольская, 1/1</t>
  </si>
  <si>
    <t>Капитальный ремонт МСКОУ № 44, г. Тирасполь, ул. Советская,126а</t>
  </si>
  <si>
    <t>Капитальный ремонт городского стадиона, г. Днестровск, ул. Строителей, в том числе проектные работы</t>
  </si>
  <si>
    <t>Капитальный ремонт парка "Октябрьский" в г. Бендеры, в том числе проектные работы</t>
  </si>
  <si>
    <t xml:space="preserve"> Капитальный ремонт МОУ "БСОШ № 5" по ул. Пушкина, 10</t>
  </si>
  <si>
    <t xml:space="preserve"> Капитальный ремонт Мемориального музея Бендерской трагедии по                                                                       ул. Советской, в том числе проектные работы</t>
  </si>
  <si>
    <t xml:space="preserve"> Капитальный ремонт МДОУ "Бендерский детский сад № 47" по                                                                 ул. Школьная, 6</t>
  </si>
  <si>
    <t>Капитальный ремонт МОУ "Слободзейский ТЛК им. П. К. Спельник",                                                             г. Слободзея, ул. Ленина, 156</t>
  </si>
  <si>
    <t>Капитальный ремонт школьного стадиона МОУ "Краснянская СОШ",                                                          пос. Красное, ул. Школьная, 1</t>
  </si>
  <si>
    <t>Капитальный ремонт административного здания, с. Суклея, ул. Гагарина, 90</t>
  </si>
  <si>
    <t>Капитальный ремонт МДОУ "Детский сад "Лучик", г. Слободзея,                                                                 ул. Солнечная, 31</t>
  </si>
  <si>
    <t>Капитальный ремонт кинотеатра "Искра" в г. Дубоссары, ул. Ломоносова, 37</t>
  </si>
  <si>
    <t>Капитальный ремонт  МОУ "Детский сад общеразвивающего вида № 12 "Стелуца", ул. Шевцовой, 5</t>
  </si>
  <si>
    <t xml:space="preserve">Капитальный ремонт Дома культуры, ул. Советская, 49, в с. Гармацкое, в том числе проектные работы </t>
  </si>
  <si>
    <t>Капитальный ремонт Дома культуры, ул. Советская, 7, в с. Красный Виноградарь</t>
  </si>
  <si>
    <t>Капитальный ремонт спортивного центра для людей с ограниченными возможностями, г. Дубоссары, ул. Ленина, 112</t>
  </si>
  <si>
    <t>Капитальный ремонт "Детский сад "Семицветик", с Шипка</t>
  </si>
  <si>
    <t>Капитальный ремонт спорткомплекса МОУ ДО "Григориопольская ДЮСШ", г. Григориополь</t>
  </si>
  <si>
    <t>Капитальный ремонт МОУ "Григориопольская русско-молдавская общеобразовательная средняя школа с. Красная Горка", в том числе проектные работы</t>
  </si>
  <si>
    <t>Капитальный ремонт МДОУ "Детский сад комбинированного вида № 25 "Золотой петушок", г. Григориополь</t>
  </si>
  <si>
    <t>Капитальный ремонт МДОУ "Детский сад общеразвивающего вида № 5 "Золотой петушок", пос. Маяк, Григориопольский район</t>
  </si>
  <si>
    <t>Капитальный ремонт летней эстрадной площадки в городском парке                                                         им. Кирова в г.Рыбнице</t>
  </si>
  <si>
    <t>Капитальный ремонт спортивной площадки на территории МОУ "Рыбницкая  средняя общеобразовательная школа-интернат", г. Рыбница,                                             ул. Маяковского, 41</t>
  </si>
  <si>
    <t xml:space="preserve">Капитальный ремонт МДОУ "Рыбницкая ДЮСШ № 1", г. Рыбница,                                             ул. Мичурина, 13а </t>
  </si>
  <si>
    <t>Капитальный ремонт МДОУ "Рыбницкий детский сад № 19 общеразвивающего вида", г. Рыбница, ул. Степная, 21</t>
  </si>
  <si>
    <t xml:space="preserve">Капитальный ремонт МОУ  "Кузьминская ООШ-детский сад", с. Кузьмин,                                                 ул. Солтыса, 64    </t>
  </si>
  <si>
    <t xml:space="preserve">Капитальный ремонт МОУ "Катериновская  ОСШ  им. А.С.Пушкина",                                                            с. Катериновка, ул. Приходского, 16 </t>
  </si>
  <si>
    <t xml:space="preserve">Капитальный ремонт МОУ "Каменская ОСШ № 3", г. Каменка, ул. Кирова, 59, в том числе проектные работы </t>
  </si>
  <si>
    <t>Капитальный ремонт МОУ "Краснооктябрьская НОШ-детский сад",                                                          с. Красный Октябрь, ул. Молодежная, 46</t>
  </si>
  <si>
    <t>Капитальный ремонт пищеблока МДОУ "Центр развития ребенка",                                                               г. Каменка, ул. Садовая, 3</t>
  </si>
  <si>
    <t>Капитальный ремонт кровли ГОУ СПО "Училище Олимпийского резерва",                                                          г. Тирасполь, Одесский переулок, 2а</t>
  </si>
  <si>
    <t>Капитальный ремонт корпуса "А" ГОУ "Приднестровский государственный университет им. Т.Г. Шевченко", г. Тирасполь, ул. 25 Октября, 107, в том числе проектные работы</t>
  </si>
  <si>
    <t xml:space="preserve">Капитальный ремонт учебного корпуса ГОУ ВПО "Приднестровский государственный институт искусств им. А. Г. Рубинштейна"  (литер А),                                           г. Тирасполь, по ул. Луначарского, 26 </t>
  </si>
  <si>
    <t>Капитальный ремонт ГУ "Приднестровский государственный художественный музей" (литер А), г. Бендеры,  ул. Коммунистическая, 77</t>
  </si>
  <si>
    <t>Капитальный ремонт зданий в ГУП ОК "Днестровские зори"</t>
  </si>
  <si>
    <t>Капитальный ремонт Дома официальных приемов (литера Ц), расположенного по адресу: г. Тирасполь, ул. Мира, 50</t>
  </si>
  <si>
    <t>Капитальный ремонт здания № 3, казарма, военного городка № 17, г. Бендеры</t>
  </si>
  <si>
    <t>Капитальный ремонт здания № 6, казарма, военного городка № 17, г. Бендеры</t>
  </si>
  <si>
    <t>Капитальный ремонт зданий УЭПиК и УУР, расположенных по адресу:                                                        г. Тирасполь, ул. К. Либнехта, 167, в том числе проектные работы</t>
  </si>
  <si>
    <t>Капитальный ремонт административного здания УГАИ, г. Бендеры,                                           ул. Тимирязева, 2а, в том числе проектные работы (переходящий)</t>
  </si>
  <si>
    <t>Капитальный ремонт поликлиники МГБ Приднестровской Молдавской Республики, г.Тирасполь, ул. Мира, 27</t>
  </si>
  <si>
    <t>Капитальный ремонт здания прокуратуры г. Бендеры, по адресу: г. Бендеры, ул. Пушкина, 71</t>
  </si>
  <si>
    <t>Капитальный ремонт здания Следственного комитета Приднестровской Молдавской Республики, расположенного по адресу: г. Тирасполь,                                                  пер. 8 Марта, 3</t>
  </si>
  <si>
    <t>Капитальный ремонт административного здания Министерства юстиции ПМР, г. Тирасполь, ул. Мира, 5</t>
  </si>
  <si>
    <t>Капитальный ремонт административного здания Государственной службы судебных исполнителей Министерства юстиции ПМР, г. Тирасполь,                                              ул. 25 Октября, 136, в том числе благоустройство</t>
  </si>
  <si>
    <t>Капитальный ремонт здания, расположенного по адресу г. Тирасполь,                                           ул. Свердлова, 57</t>
  </si>
  <si>
    <t>Капитальный ремонт многоквартирных домов жилищного фонда                                                                г. Дубоссары, находящихся в критическом состоянии</t>
  </si>
  <si>
    <t>Приобретение оборудования и мебели для оснащения  административного здания университета (корпус № 1А) ГОУ "Приднестровский государственный университет им. Т. Г. Шевченко", г. Тирасполь, ул. 25 Октября, 107</t>
  </si>
  <si>
    <t>Приобретение прочих расходных материалов и предметов снабжения                                                       (110 360)</t>
  </si>
  <si>
    <r>
      <t xml:space="preserve">Государственная администрация Слободзейского района и г. Слободзеи
</t>
    </r>
    <r>
      <rPr>
        <sz val="12"/>
        <rFont val="Times New Roman"/>
        <family val="1"/>
        <charset val="204"/>
      </rPr>
      <t>(Капитальные вложения в строительство объектов социально-культурного назначения (240 230))</t>
    </r>
  </si>
  <si>
    <r>
      <t xml:space="preserve">Государственная администрация Каменского района и г. Каменки
</t>
    </r>
    <r>
      <rPr>
        <sz val="12"/>
        <rFont val="Times New Roman"/>
        <family val="1"/>
        <charset val="204"/>
      </rPr>
      <t>(Приобретение непроизводственного оборудования и предметов длительного пользования для государственных учреждений (240 120))</t>
    </r>
  </si>
  <si>
    <t>Приложение № 2.2</t>
  </si>
  <si>
    <t>Реконструкция операционного блока, отделения хирургии № 1, отделения гнойной хирургии,  ГУ "Рыбницкая центральная районная больница"                                           г. Рыбница, ул. Грибоедова, 3, в том числе проектные работы</t>
  </si>
  <si>
    <t>Строительство крытой подъездной эстакады ГУ "Каменская центральная районная больница", г. Каменка, ул. Кирова, 300б, в том числе проектные работы</t>
  </si>
  <si>
    <t>Завершение строительства пристройки к ТСШ № 15, г. Тирасполь,                                ул. Сакриера, 59 (1 этап), в том числе проектные работы</t>
  </si>
  <si>
    <t>Реконструкция гребной базы МОУ ДО "Григориопольская ДЮСШ", в том числе проектные работы</t>
  </si>
  <si>
    <t>Создание парка "Набережный" по ул.Вальченко, г. Рыбница, в том числе проектные работы</t>
  </si>
  <si>
    <t>Завершение строительства здания МОУ "Рыбницкая русская средняя образовательная школа № 6 с лицейскими классами", расположенного по адресу: г. Рыбница, ул. Кирова, 134, в том числе проектные работы</t>
  </si>
  <si>
    <t>Капитальный ремонт МОУ "Бендерский детский сад № 38", ул. 40 лет Победы, 48</t>
  </si>
  <si>
    <t>Капитальный ремонт МОУ "Парканская ООШ № 3 им. А. Ф. Романенко",                                                    с. Парканы, ул. Романенко, 27а</t>
  </si>
  <si>
    <t>Капитальный ремонт МДОУ "Детский сад "Мэрцишорий", с. Бутор</t>
  </si>
  <si>
    <t>Капитальный ремонт МОУ "Рыбницкая  русская средняя общеобразовательная школа № 10 с гимназическими классами", г. Рыбница, ул. Вальченко, 15</t>
  </si>
  <si>
    <t>Приобретение оборудования и мебели для ГОУ ДО "Республиканская спортивная детско-юношеская школа олимпийского резерва футбола",                                                 с. Чобручи, ул. С.Лазо, 32</t>
  </si>
  <si>
    <t>Строительство незавершенного здания под пищеблок и прачечный блок                                         ГУ "Республиканская клиническая больница" по адресу: г. Тирасполь,                                                                              ул. Мира, 33, в том числе проектные работы</t>
  </si>
  <si>
    <t>Асфальтирование (мощение плиткой) дворовой территории МОУ "ТСШ № 5" (перед главным входом в образовательное учреждение), г. Тирасполь,                                                 ул. Краснодонская, 62</t>
  </si>
  <si>
    <t>Строительство 4-этажного здания Военного института Министерства обороны (ВИМО), военный городок № 15, г. Тирасполь, в том числе проектные работы</t>
  </si>
  <si>
    <t>Реконструкция  Учреждения исполнения наказаний № 2, г. Тирасполь,                                        Гребеницкий проезд, 18</t>
  </si>
  <si>
    <t>Реконструкция "Тюрьма-1", Григориопольский район, с. Глиное,                                                                  ул. Микояна, 62</t>
  </si>
  <si>
    <t>Капитальный ремонт  ГОУ СПО "Тираспольский аграрно-технический колледж им. М. В. Фрунзе", г. Тирасполь, пгт. Новотираспольский,                                                 ул. Советская, 14, в том числе проектные работы</t>
  </si>
  <si>
    <t>Капитальный ремонт МОУ "ТСШ № 9" (1 этап), г. Тирасполь, ул. Карла Маркса, 109</t>
  </si>
  <si>
    <t xml:space="preserve">  Капитальный ремонт МОУ "БСОШ № 17", мкр "Северный",  г. Бендеры</t>
  </si>
  <si>
    <t>Капитальный ремонт МОУ "Бендерский детский сад № 26", мкр "Северный", г. Бендеры, в том числе проектные работы</t>
  </si>
  <si>
    <t>Капитальный ремонт МОУ "Терновская РМСОШ", с. Терновка, ул. Ленина, 52а</t>
  </si>
  <si>
    <t xml:space="preserve">Капитальный ремонт МОУ ДО "Специализированная детско-юношеская спортивная школа олимпийского резерва гребли и велоспорта",                                                                         ул. Набережная, 24, в г. Дубоссары </t>
  </si>
  <si>
    <t>Капитальный ремонт  МОУ "Средняя общеобразовательная русско-молдавская школа № 7", мкр Лунга, ул. Димитрова, 1, в том числе проектные  работы</t>
  </si>
  <si>
    <t>Капитальный ремонт кровли (II этап) корпуса № 1 Администрации Президента Приднестровской Молдавской Республики, расположенного по адресу: г. Тирасполь, ул. К. Маркса, 187</t>
  </si>
  <si>
    <t>Капитальный ремонт здания № 1, казарма-столовая, военный городок № 11,                                                   г. Рыбница, в том числе проектные работы</t>
  </si>
  <si>
    <t>Капитальный ремонт кровли здания СВПЧ-9 МВД ПМР, расположенного в                                                   г. Григориополе, мкр Делакэу, ул. Б. Главана, 3</t>
  </si>
  <si>
    <t>Капитальный ремонт здания Управления Следственного комитета                                                                   г. Рыбницы и Рыбницкого района, расположенного по адресу: г. Рыбница,                                                                                ул. Ленина, 1б</t>
  </si>
  <si>
    <t xml:space="preserve">Капитальный ремонт административного здания Министерства юстиции,                                              г. Тирасполь,  ул. Ленина, 46 </t>
  </si>
  <si>
    <r>
      <t xml:space="preserve">Государственная администрация Григориопольского района и                                                                  г. Григориополя
</t>
    </r>
    <r>
      <rPr>
        <sz val="12"/>
        <rFont val="Times New Roman"/>
        <family val="1"/>
        <charset val="204"/>
      </rPr>
      <t>(Капитальные вложения в строительство объектов социально-культурного назначения (240 230))</t>
    </r>
  </si>
  <si>
    <t>Капитальный ремонт МОУ "Детский сад общеразвивающего вида № 5 "Ласточка", ул. Маяковского, 10, мкр Коржево, в г. Дубоссары</t>
  </si>
  <si>
    <t>Приобретение бамперных машин и аккумуляторов для детского аттракциона "Электромобили" для городского парка им. Кирова в г. Рыбнице</t>
  </si>
  <si>
    <t>Создание Государственного историко-краеведческого музея (в составе Екатерининского парка в городе Тирасполе) (1 этап), в том числе проектные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</si>
</sst>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164" fontId="3" fillId="0" borderId="0" xfId="1" applyNumberFormat="1" applyFont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3" fontId="3" fillId="0" borderId="3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3" fontId="3" fillId="0" borderId="3" xfId="0" applyNumberFormat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3" fontId="3" fillId="0" borderId="0" xfId="0" applyNumberFormat="1" applyFont="1" applyFill="1" applyAlignment="1">
      <alignment horizontal="right" wrapText="1"/>
    </xf>
    <xf numFmtId="3" fontId="4" fillId="2" borderId="7" xfId="0" applyNumberFormat="1" applyFont="1" applyFill="1" applyBorder="1" applyAlignment="1">
      <alignment horizontal="right" vertical="center" wrapText="1"/>
    </xf>
    <xf numFmtId="3" fontId="4" fillId="2" borderId="3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3" fillId="0" borderId="0" xfId="1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4" fillId="2" borderId="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N303"/>
  <sheetViews>
    <sheetView tabSelected="1" view="pageBreakPreview" zoomScaleNormal="75" zoomScaleSheetLayoutView="100" workbookViewId="0">
      <pane xSplit="3" ySplit="7" topLeftCell="D295" activePane="bottomRight" state="frozenSplit"/>
      <selection pane="topRight" activeCell="C1" sqref="C1"/>
      <selection pane="bottomLeft" activeCell="A8" sqref="A8"/>
      <selection pane="bottomRight" activeCell="A177" sqref="A177"/>
    </sheetView>
  </sheetViews>
  <sheetFormatPr defaultColWidth="8.75" defaultRowHeight="15.65" x14ac:dyDescent="0.25"/>
  <cols>
    <col min="1" max="1" width="4.125" style="1" bestFit="1" customWidth="1"/>
    <col min="2" max="2" width="72.125" style="1" customWidth="1"/>
    <col min="3" max="3" width="13.625" style="2" customWidth="1"/>
    <col min="4" max="4" width="12.375" style="1" bestFit="1" customWidth="1"/>
    <col min="5" max="5" width="11.125" style="1" customWidth="1"/>
    <col min="6" max="6" width="31.75" style="1" customWidth="1"/>
    <col min="7" max="16384" width="8.75" style="1"/>
  </cols>
  <sheetData>
    <row r="1" spans="1:5" x14ac:dyDescent="0.25">
      <c r="A1" s="2"/>
      <c r="B1" s="57" t="s">
        <v>200</v>
      </c>
      <c r="C1" s="57"/>
      <c r="D1" s="3"/>
      <c r="E1" s="2"/>
    </row>
    <row r="2" spans="1:5" x14ac:dyDescent="0.25">
      <c r="A2" s="2"/>
      <c r="B2" s="57" t="s">
        <v>119</v>
      </c>
      <c r="C2" s="57"/>
      <c r="D2" s="3"/>
    </row>
    <row r="3" spans="1:5" x14ac:dyDescent="0.25">
      <c r="A3" s="4"/>
      <c r="B3" s="58" t="s">
        <v>85</v>
      </c>
      <c r="C3" s="58"/>
      <c r="D3" s="5"/>
    </row>
    <row r="4" spans="1:5" ht="15.8" x14ac:dyDescent="0.25">
      <c r="A4" s="4"/>
      <c r="B4" s="4"/>
      <c r="C4" s="4"/>
    </row>
    <row r="5" spans="1:5" ht="49.6" customHeight="1" x14ac:dyDescent="0.25">
      <c r="A5" s="61" t="s">
        <v>117</v>
      </c>
      <c r="B5" s="61"/>
      <c r="C5" s="61"/>
    </row>
    <row r="6" spans="1:5" ht="16.5" thickBot="1" x14ac:dyDescent="0.3">
      <c r="A6" s="62"/>
      <c r="B6" s="62"/>
      <c r="C6" s="62"/>
    </row>
    <row r="7" spans="1:5" ht="47.55" thickBot="1" x14ac:dyDescent="0.3">
      <c r="A7" s="33" t="s">
        <v>18</v>
      </c>
      <c r="B7" s="34" t="s">
        <v>19</v>
      </c>
      <c r="C7" s="35" t="s">
        <v>31</v>
      </c>
    </row>
    <row r="8" spans="1:5" ht="5.95" customHeight="1" x14ac:dyDescent="0.25">
      <c r="A8" s="39"/>
      <c r="B8" s="40"/>
      <c r="C8" s="41"/>
    </row>
    <row r="9" spans="1:5" x14ac:dyDescent="0.25">
      <c r="A9" s="49" t="s">
        <v>41</v>
      </c>
      <c r="B9" s="50"/>
      <c r="C9" s="32">
        <v>261416702</v>
      </c>
      <c r="D9" s="10"/>
    </row>
    <row r="10" spans="1:5" x14ac:dyDescent="0.25">
      <c r="A10" s="6" t="s">
        <v>95</v>
      </c>
      <c r="B10" s="7" t="s">
        <v>84</v>
      </c>
      <c r="C10" s="8">
        <f>$C$9</f>
        <v>261416702</v>
      </c>
    </row>
    <row r="11" spans="1:5" ht="4.5999999999999996" customHeight="1" x14ac:dyDescent="0.25">
      <c r="A11" s="47"/>
      <c r="B11" s="45"/>
      <c r="C11" s="46"/>
    </row>
    <row r="12" spans="1:5" x14ac:dyDescent="0.25">
      <c r="A12" s="59" t="s">
        <v>42</v>
      </c>
      <c r="B12" s="60"/>
      <c r="C12" s="32">
        <f>C295</f>
        <v>261416702</v>
      </c>
    </row>
    <row r="13" spans="1:5" x14ac:dyDescent="0.25">
      <c r="A13" s="49" t="s">
        <v>20</v>
      </c>
      <c r="B13" s="50"/>
      <c r="C13" s="51"/>
    </row>
    <row r="14" spans="1:5" s="11" customFormat="1" ht="32.299999999999997" customHeight="1" x14ac:dyDescent="0.25">
      <c r="A14" s="42" t="s">
        <v>23</v>
      </c>
      <c r="B14" s="43"/>
      <c r="C14" s="44"/>
    </row>
    <row r="15" spans="1:5" s="11" customFormat="1" x14ac:dyDescent="0.25">
      <c r="A15" s="47" t="s">
        <v>65</v>
      </c>
      <c r="B15" s="45"/>
      <c r="C15" s="46"/>
    </row>
    <row r="16" spans="1:5" s="11" customFormat="1" x14ac:dyDescent="0.25">
      <c r="A16" s="6" t="s">
        <v>95</v>
      </c>
      <c r="B16" s="7" t="s">
        <v>71</v>
      </c>
      <c r="C16" s="12">
        <v>378505</v>
      </c>
    </row>
    <row r="17" spans="1:3" s="11" customFormat="1" x14ac:dyDescent="0.25">
      <c r="A17" s="13"/>
      <c r="B17" s="14" t="s">
        <v>21</v>
      </c>
      <c r="C17" s="9">
        <f>C16</f>
        <v>378505</v>
      </c>
    </row>
    <row r="18" spans="1:3" s="11" customFormat="1" ht="15.8" customHeight="1" x14ac:dyDescent="0.25">
      <c r="A18" s="36" t="s">
        <v>75</v>
      </c>
      <c r="B18" s="37"/>
      <c r="C18" s="38"/>
    </row>
    <row r="19" spans="1:3" s="11" customFormat="1" ht="46.9" x14ac:dyDescent="0.25">
      <c r="A19" s="6" t="s">
        <v>95</v>
      </c>
      <c r="B19" s="15" t="s">
        <v>211</v>
      </c>
      <c r="C19" s="12">
        <v>800000</v>
      </c>
    </row>
    <row r="20" spans="1:3" s="11" customFormat="1" x14ac:dyDescent="0.25">
      <c r="A20" s="13"/>
      <c r="B20" s="14" t="s">
        <v>21</v>
      </c>
      <c r="C20" s="9">
        <f>SUM(C19)</f>
        <v>800000</v>
      </c>
    </row>
    <row r="21" spans="1:3" s="11" customFormat="1" x14ac:dyDescent="0.25">
      <c r="A21" s="47" t="s">
        <v>32</v>
      </c>
      <c r="B21" s="45"/>
      <c r="C21" s="46"/>
    </row>
    <row r="22" spans="1:3" s="11" customFormat="1" ht="46.9" x14ac:dyDescent="0.25">
      <c r="A22" s="6" t="s">
        <v>95</v>
      </c>
      <c r="B22" s="7" t="s">
        <v>231</v>
      </c>
      <c r="C22" s="12">
        <v>550000</v>
      </c>
    </row>
    <row r="23" spans="1:3" s="11" customFormat="1" x14ac:dyDescent="0.25">
      <c r="A23" s="6"/>
      <c r="B23" s="14" t="s">
        <v>21</v>
      </c>
      <c r="C23" s="9">
        <f>C22</f>
        <v>550000</v>
      </c>
    </row>
    <row r="24" spans="1:3" s="11" customFormat="1" x14ac:dyDescent="0.25">
      <c r="A24" s="6"/>
      <c r="B24" s="14" t="s">
        <v>27</v>
      </c>
      <c r="C24" s="9">
        <f>C23+C20+C17</f>
        <v>1728505</v>
      </c>
    </row>
    <row r="25" spans="1:3" s="11" customFormat="1" ht="36.700000000000003" customHeight="1" x14ac:dyDescent="0.25">
      <c r="A25" s="42" t="s">
        <v>118</v>
      </c>
      <c r="B25" s="43"/>
      <c r="C25" s="44"/>
    </row>
    <row r="26" spans="1:3" s="11" customFormat="1" x14ac:dyDescent="0.25">
      <c r="A26" s="47" t="s">
        <v>28</v>
      </c>
      <c r="B26" s="45"/>
      <c r="C26" s="46"/>
    </row>
    <row r="27" spans="1:3" s="11" customFormat="1" ht="78.150000000000006" x14ac:dyDescent="0.25">
      <c r="A27" s="6" t="s">
        <v>95</v>
      </c>
      <c r="B27" s="7" t="s">
        <v>76</v>
      </c>
      <c r="C27" s="12">
        <v>3600000</v>
      </c>
    </row>
    <row r="28" spans="1:3" s="11" customFormat="1" ht="62.5" x14ac:dyDescent="0.25">
      <c r="A28" s="6" t="s">
        <v>98</v>
      </c>
      <c r="B28" s="15" t="s">
        <v>212</v>
      </c>
      <c r="C28" s="12">
        <v>6000000</v>
      </c>
    </row>
    <row r="29" spans="1:3" s="11" customFormat="1" ht="46.9" x14ac:dyDescent="0.25">
      <c r="A29" s="6" t="s">
        <v>100</v>
      </c>
      <c r="B29" s="7" t="s">
        <v>87</v>
      </c>
      <c r="C29" s="12">
        <v>5000000</v>
      </c>
    </row>
    <row r="30" spans="1:3" s="11" customFormat="1" ht="46.9" x14ac:dyDescent="0.25">
      <c r="A30" s="6" t="s">
        <v>96</v>
      </c>
      <c r="B30" s="7" t="s">
        <v>77</v>
      </c>
      <c r="C30" s="12">
        <v>7194461</v>
      </c>
    </row>
    <row r="31" spans="1:3" s="11" customFormat="1" ht="62.5" x14ac:dyDescent="0.25">
      <c r="A31" s="6" t="s">
        <v>99</v>
      </c>
      <c r="B31" s="7" t="s">
        <v>201</v>
      </c>
      <c r="C31" s="12">
        <v>3920000</v>
      </c>
    </row>
    <row r="32" spans="1:3" s="11" customFormat="1" ht="46.9" x14ac:dyDescent="0.25">
      <c r="A32" s="6" t="s">
        <v>101</v>
      </c>
      <c r="B32" s="7" t="s">
        <v>202</v>
      </c>
      <c r="C32" s="12">
        <v>500000</v>
      </c>
    </row>
    <row r="33" spans="1:3" s="11" customFormat="1" x14ac:dyDescent="0.25">
      <c r="A33" s="6"/>
      <c r="B33" s="14" t="s">
        <v>21</v>
      </c>
      <c r="C33" s="9">
        <f>SUM(C27:C32)</f>
        <v>26214461</v>
      </c>
    </row>
    <row r="34" spans="1:3" s="11" customFormat="1" ht="34.5" customHeight="1" x14ac:dyDescent="0.25">
      <c r="A34" s="47" t="s">
        <v>43</v>
      </c>
      <c r="B34" s="45"/>
      <c r="C34" s="46"/>
    </row>
    <row r="35" spans="1:3" s="11" customFormat="1" ht="31.25" x14ac:dyDescent="0.25">
      <c r="A35" s="6" t="s">
        <v>95</v>
      </c>
      <c r="B35" s="7" t="s">
        <v>64</v>
      </c>
      <c r="C35" s="12">
        <f>296613+1165220</f>
        <v>1461833</v>
      </c>
    </row>
    <row r="36" spans="1:3" s="11" customFormat="1" ht="46.9" x14ac:dyDescent="0.25">
      <c r="A36" s="6" t="s">
        <v>98</v>
      </c>
      <c r="B36" s="7" t="s">
        <v>120</v>
      </c>
      <c r="C36" s="8">
        <v>194526</v>
      </c>
    </row>
    <row r="37" spans="1:3" s="11" customFormat="1" ht="46.9" x14ac:dyDescent="0.25">
      <c r="A37" s="6" t="s">
        <v>100</v>
      </c>
      <c r="B37" s="7" t="s">
        <v>121</v>
      </c>
      <c r="C37" s="8">
        <v>185562</v>
      </c>
    </row>
    <row r="38" spans="1:3" s="11" customFormat="1" x14ac:dyDescent="0.25">
      <c r="A38" s="6"/>
      <c r="B38" s="14" t="s">
        <v>21</v>
      </c>
      <c r="C38" s="9">
        <f>SUM(C35:C37)</f>
        <v>1841921</v>
      </c>
    </row>
    <row r="39" spans="1:3" s="11" customFormat="1" x14ac:dyDescent="0.25">
      <c r="A39" s="47" t="s">
        <v>9</v>
      </c>
      <c r="B39" s="45"/>
      <c r="C39" s="46"/>
    </row>
    <row r="40" spans="1:3" s="11" customFormat="1" ht="46.9" x14ac:dyDescent="0.25">
      <c r="A40" s="6" t="s">
        <v>95</v>
      </c>
      <c r="B40" s="7" t="s">
        <v>232</v>
      </c>
      <c r="C40" s="12">
        <v>5910500</v>
      </c>
    </row>
    <row r="41" spans="1:3" s="11" customFormat="1" ht="31.25" x14ac:dyDescent="0.25">
      <c r="A41" s="6" t="s">
        <v>98</v>
      </c>
      <c r="B41" s="7" t="s">
        <v>203</v>
      </c>
      <c r="C41" s="12">
        <f>6500000-3326100</f>
        <v>3173900</v>
      </c>
    </row>
    <row r="42" spans="1:3" s="11" customFormat="1" ht="31.25" x14ac:dyDescent="0.25">
      <c r="A42" s="6" t="s">
        <v>100</v>
      </c>
      <c r="B42" s="7" t="s">
        <v>53</v>
      </c>
      <c r="C42" s="12">
        <v>3000000</v>
      </c>
    </row>
    <row r="43" spans="1:3" s="11" customFormat="1" ht="31.25" x14ac:dyDescent="0.25">
      <c r="A43" s="6" t="s">
        <v>96</v>
      </c>
      <c r="B43" s="7" t="s">
        <v>122</v>
      </c>
      <c r="C43" s="12">
        <v>3000000</v>
      </c>
    </row>
    <row r="44" spans="1:3" s="11" customFormat="1" ht="31.25" x14ac:dyDescent="0.25">
      <c r="A44" s="6" t="s">
        <v>99</v>
      </c>
      <c r="B44" s="7" t="s">
        <v>123</v>
      </c>
      <c r="C44" s="12">
        <v>1400000</v>
      </c>
    </row>
    <row r="45" spans="1:3" s="11" customFormat="1" ht="46.9" x14ac:dyDescent="0.25">
      <c r="A45" s="6" t="s">
        <v>101</v>
      </c>
      <c r="B45" s="7" t="s">
        <v>213</v>
      </c>
      <c r="C45" s="16">
        <v>1000000</v>
      </c>
    </row>
    <row r="46" spans="1:3" s="11" customFormat="1" x14ac:dyDescent="0.25">
      <c r="A46" s="6"/>
      <c r="B46" s="14" t="s">
        <v>21</v>
      </c>
      <c r="C46" s="9">
        <f>SUM(C40:C45)</f>
        <v>17484400</v>
      </c>
    </row>
    <row r="47" spans="1:3" s="11" customFormat="1" x14ac:dyDescent="0.25">
      <c r="A47" s="47" t="s">
        <v>22</v>
      </c>
      <c r="B47" s="45"/>
      <c r="C47" s="46"/>
    </row>
    <row r="48" spans="1:3" s="11" customFormat="1" ht="62.5" x14ac:dyDescent="0.25">
      <c r="A48" s="6" t="s">
        <v>95</v>
      </c>
      <c r="B48" s="7" t="s">
        <v>56</v>
      </c>
      <c r="C48" s="8">
        <v>2500000</v>
      </c>
    </row>
    <row r="49" spans="1:3" s="11" customFormat="1" x14ac:dyDescent="0.25">
      <c r="A49" s="6"/>
      <c r="B49" s="14" t="s">
        <v>21</v>
      </c>
      <c r="C49" s="9">
        <f>SUM(C48:C48)</f>
        <v>2500000</v>
      </c>
    </row>
    <row r="50" spans="1:3" s="11" customFormat="1" x14ac:dyDescent="0.25">
      <c r="A50" s="47" t="s">
        <v>24</v>
      </c>
      <c r="B50" s="45"/>
      <c r="C50" s="46"/>
    </row>
    <row r="51" spans="1:3" s="11" customFormat="1" ht="31.25" x14ac:dyDescent="0.25">
      <c r="A51" s="6" t="s">
        <v>95</v>
      </c>
      <c r="B51" s="17" t="s">
        <v>124</v>
      </c>
      <c r="C51" s="8">
        <v>2490551</v>
      </c>
    </row>
    <row r="52" spans="1:3" s="11" customFormat="1" ht="31.25" x14ac:dyDescent="0.25">
      <c r="A52" s="6" t="s">
        <v>98</v>
      </c>
      <c r="B52" s="17" t="s">
        <v>125</v>
      </c>
      <c r="C52" s="8">
        <v>250000</v>
      </c>
    </row>
    <row r="53" spans="1:3" s="11" customFormat="1" ht="31.25" x14ac:dyDescent="0.25">
      <c r="A53" s="6" t="s">
        <v>100</v>
      </c>
      <c r="B53" s="15" t="s">
        <v>126</v>
      </c>
      <c r="C53" s="12">
        <v>900000</v>
      </c>
    </row>
    <row r="54" spans="1:3" s="11" customFormat="1" ht="31.25" x14ac:dyDescent="0.25">
      <c r="A54" s="6" t="s">
        <v>96</v>
      </c>
      <c r="B54" s="15" t="s">
        <v>80</v>
      </c>
      <c r="C54" s="12">
        <v>2000000</v>
      </c>
    </row>
    <row r="55" spans="1:3" s="11" customFormat="1" x14ac:dyDescent="0.25">
      <c r="A55" s="6"/>
      <c r="B55" s="14" t="s">
        <v>21</v>
      </c>
      <c r="C55" s="9">
        <f>SUM(C51:C54)</f>
        <v>5640551</v>
      </c>
    </row>
    <row r="56" spans="1:3" s="11" customFormat="1" x14ac:dyDescent="0.25">
      <c r="A56" s="47" t="s">
        <v>26</v>
      </c>
      <c r="B56" s="45"/>
      <c r="C56" s="46"/>
    </row>
    <row r="57" spans="1:3" s="11" customFormat="1" ht="46.9" x14ac:dyDescent="0.25">
      <c r="A57" s="6" t="s">
        <v>95</v>
      </c>
      <c r="B57" s="7" t="s">
        <v>127</v>
      </c>
      <c r="C57" s="16">
        <f>3200000+1165220</f>
        <v>4365220</v>
      </c>
    </row>
    <row r="58" spans="1:3" s="11" customFormat="1" x14ac:dyDescent="0.25">
      <c r="A58" s="6"/>
      <c r="B58" s="14" t="s">
        <v>21</v>
      </c>
      <c r="C58" s="9">
        <f>SUM(C57:C57)</f>
        <v>4365220</v>
      </c>
    </row>
    <row r="59" spans="1:3" s="11" customFormat="1" x14ac:dyDescent="0.25">
      <c r="A59" s="47" t="s">
        <v>5</v>
      </c>
      <c r="B59" s="45"/>
      <c r="C59" s="46"/>
    </row>
    <row r="60" spans="1:3" s="11" customFormat="1" ht="31.25" x14ac:dyDescent="0.25">
      <c r="A60" s="6" t="s">
        <v>95</v>
      </c>
      <c r="B60" s="7" t="s">
        <v>204</v>
      </c>
      <c r="C60" s="12">
        <v>1159127</v>
      </c>
    </row>
    <row r="61" spans="1:3" s="11" customFormat="1" ht="31.25" x14ac:dyDescent="0.25">
      <c r="A61" s="6" t="s">
        <v>98</v>
      </c>
      <c r="B61" s="7" t="s">
        <v>128</v>
      </c>
      <c r="C61" s="8">
        <v>600000</v>
      </c>
    </row>
    <row r="62" spans="1:3" s="11" customFormat="1" ht="31.25" x14ac:dyDescent="0.25">
      <c r="A62" s="6" t="s">
        <v>100</v>
      </c>
      <c r="B62" s="7" t="s">
        <v>129</v>
      </c>
      <c r="C62" s="8">
        <v>1550000</v>
      </c>
    </row>
    <row r="63" spans="1:3" s="11" customFormat="1" x14ac:dyDescent="0.25">
      <c r="A63" s="6" t="s">
        <v>96</v>
      </c>
      <c r="B63" s="7" t="s">
        <v>79</v>
      </c>
      <c r="C63" s="8">
        <v>793700</v>
      </c>
    </row>
    <row r="64" spans="1:3" s="11" customFormat="1" x14ac:dyDescent="0.25">
      <c r="A64" s="6"/>
      <c r="B64" s="14" t="s">
        <v>21</v>
      </c>
      <c r="C64" s="9">
        <f>SUM(C60:C63)</f>
        <v>4102827</v>
      </c>
    </row>
    <row r="65" spans="1:3" s="11" customFormat="1" x14ac:dyDescent="0.25">
      <c r="A65" s="47" t="s">
        <v>0</v>
      </c>
      <c r="B65" s="45"/>
      <c r="C65" s="46"/>
    </row>
    <row r="66" spans="1:3" s="11" customFormat="1" ht="31.25" x14ac:dyDescent="0.25">
      <c r="A66" s="6" t="s">
        <v>95</v>
      </c>
      <c r="B66" s="7" t="s">
        <v>205</v>
      </c>
      <c r="C66" s="12">
        <v>2301408</v>
      </c>
    </row>
    <row r="67" spans="1:3" s="11" customFormat="1" ht="31.25" x14ac:dyDescent="0.25">
      <c r="A67" s="6" t="s">
        <v>98</v>
      </c>
      <c r="B67" s="7" t="s">
        <v>59</v>
      </c>
      <c r="C67" s="12">
        <v>700000</v>
      </c>
    </row>
    <row r="68" spans="1:3" s="11" customFormat="1" ht="46.9" x14ac:dyDescent="0.25">
      <c r="A68" s="6" t="s">
        <v>100</v>
      </c>
      <c r="B68" s="7" t="s">
        <v>206</v>
      </c>
      <c r="C68" s="12">
        <v>254612</v>
      </c>
    </row>
    <row r="69" spans="1:3" s="11" customFormat="1" ht="31.25" x14ac:dyDescent="0.25">
      <c r="A69" s="6" t="s">
        <v>96</v>
      </c>
      <c r="B69" s="7" t="s">
        <v>102</v>
      </c>
      <c r="C69" s="12">
        <v>711392</v>
      </c>
    </row>
    <row r="70" spans="1:3" s="11" customFormat="1" x14ac:dyDescent="0.25">
      <c r="A70" s="6" t="s">
        <v>99</v>
      </c>
      <c r="B70" s="7" t="s">
        <v>60</v>
      </c>
      <c r="C70" s="12">
        <v>695261</v>
      </c>
    </row>
    <row r="71" spans="1:3" s="11" customFormat="1" x14ac:dyDescent="0.25">
      <c r="A71" s="6"/>
      <c r="B71" s="14" t="s">
        <v>21</v>
      </c>
      <c r="C71" s="9">
        <f>SUM(C66:C70)</f>
        <v>4662673</v>
      </c>
    </row>
    <row r="72" spans="1:3" s="11" customFormat="1" x14ac:dyDescent="0.25">
      <c r="A72" s="47" t="s">
        <v>25</v>
      </c>
      <c r="B72" s="45"/>
      <c r="C72" s="46"/>
    </row>
    <row r="73" spans="1:3" s="11" customFormat="1" ht="31.25" x14ac:dyDescent="0.25">
      <c r="A73" s="6" t="s">
        <v>95</v>
      </c>
      <c r="B73" s="7" t="s">
        <v>61</v>
      </c>
      <c r="C73" s="8">
        <v>6000000</v>
      </c>
    </row>
    <row r="74" spans="1:3" s="11" customFormat="1" x14ac:dyDescent="0.25">
      <c r="A74" s="6"/>
      <c r="B74" s="14" t="s">
        <v>21</v>
      </c>
      <c r="C74" s="9">
        <f>SUM(C73:C73)</f>
        <v>6000000</v>
      </c>
    </row>
    <row r="75" spans="1:3" s="11" customFormat="1" x14ac:dyDescent="0.25">
      <c r="A75" s="6"/>
      <c r="B75" s="14" t="s">
        <v>1</v>
      </c>
      <c r="C75" s="9">
        <f>C74+C71+C64+C58+C55+C49+C46+C38+C33</f>
        <v>72812053</v>
      </c>
    </row>
    <row r="76" spans="1:3" s="11" customFormat="1" x14ac:dyDescent="0.25">
      <c r="A76" s="42" t="s">
        <v>30</v>
      </c>
      <c r="B76" s="43"/>
      <c r="C76" s="44"/>
    </row>
    <row r="77" spans="1:3" s="11" customFormat="1" x14ac:dyDescent="0.25">
      <c r="A77" s="47" t="s">
        <v>2</v>
      </c>
      <c r="B77" s="45"/>
      <c r="C77" s="46"/>
    </row>
    <row r="78" spans="1:3" s="11" customFormat="1" ht="46.9" x14ac:dyDescent="0.25">
      <c r="A78" s="6" t="s">
        <v>95</v>
      </c>
      <c r="B78" s="7" t="s">
        <v>214</v>
      </c>
      <c r="C78" s="12">
        <v>6000000</v>
      </c>
    </row>
    <row r="79" spans="1:3" s="11" customFormat="1" x14ac:dyDescent="0.25">
      <c r="A79" s="6"/>
      <c r="B79" s="14" t="s">
        <v>21</v>
      </c>
      <c r="C79" s="9">
        <f>SUM(C78:C78)</f>
        <v>6000000</v>
      </c>
    </row>
    <row r="80" spans="1:3" s="11" customFormat="1" ht="35.35" customHeight="1" x14ac:dyDescent="0.25">
      <c r="A80" s="47" t="s">
        <v>66</v>
      </c>
      <c r="B80" s="45"/>
      <c r="C80" s="46"/>
    </row>
    <row r="81" spans="1:3" s="11" customFormat="1" ht="31.25" x14ac:dyDescent="0.25">
      <c r="A81" s="6" t="s">
        <v>95</v>
      </c>
      <c r="B81" s="7" t="s">
        <v>130</v>
      </c>
      <c r="C81" s="12">
        <v>112091</v>
      </c>
    </row>
    <row r="82" spans="1:3" s="11" customFormat="1" x14ac:dyDescent="0.25">
      <c r="A82" s="18"/>
      <c r="B82" s="14" t="s">
        <v>21</v>
      </c>
      <c r="C82" s="9">
        <f>SUM(C81)</f>
        <v>112091</v>
      </c>
    </row>
    <row r="83" spans="1:3" s="11" customFormat="1" x14ac:dyDescent="0.25">
      <c r="A83" s="36" t="s">
        <v>70</v>
      </c>
      <c r="B83" s="37"/>
      <c r="C83" s="38"/>
    </row>
    <row r="84" spans="1:3" s="11" customFormat="1" ht="46.9" x14ac:dyDescent="0.25">
      <c r="A84" s="6" t="s">
        <v>95</v>
      </c>
      <c r="B84" s="7" t="s">
        <v>103</v>
      </c>
      <c r="C84" s="12">
        <v>915000</v>
      </c>
    </row>
    <row r="85" spans="1:3" s="11" customFormat="1" x14ac:dyDescent="0.25">
      <c r="A85" s="18"/>
      <c r="B85" s="14" t="s">
        <v>21</v>
      </c>
      <c r="C85" s="9">
        <f>SUM(C84)</f>
        <v>915000</v>
      </c>
    </row>
    <row r="86" spans="1:3" s="11" customFormat="1" ht="34.5" customHeight="1" x14ac:dyDescent="0.25">
      <c r="A86" s="47" t="s">
        <v>67</v>
      </c>
      <c r="B86" s="45"/>
      <c r="C86" s="46"/>
    </row>
    <row r="87" spans="1:3" s="11" customFormat="1" ht="93.75" x14ac:dyDescent="0.25">
      <c r="A87" s="6" t="s">
        <v>95</v>
      </c>
      <c r="B87" s="7" t="s">
        <v>131</v>
      </c>
      <c r="C87" s="12">
        <v>1000000</v>
      </c>
    </row>
    <row r="88" spans="1:3" s="11" customFormat="1" ht="31.25" x14ac:dyDescent="0.25">
      <c r="A88" s="6" t="s">
        <v>98</v>
      </c>
      <c r="B88" s="7" t="s">
        <v>132</v>
      </c>
      <c r="C88" s="16">
        <v>2600000</v>
      </c>
    </row>
    <row r="89" spans="1:3" s="11" customFormat="1" ht="31.25" x14ac:dyDescent="0.25">
      <c r="A89" s="6" t="s">
        <v>100</v>
      </c>
      <c r="B89" s="7" t="s">
        <v>215</v>
      </c>
      <c r="C89" s="16">
        <v>3010000</v>
      </c>
    </row>
    <row r="90" spans="1:3" s="11" customFormat="1" ht="31.25" x14ac:dyDescent="0.25">
      <c r="A90" s="6" t="s">
        <v>96</v>
      </c>
      <c r="B90" s="7" t="s">
        <v>133</v>
      </c>
      <c r="C90" s="16">
        <v>1405000</v>
      </c>
    </row>
    <row r="91" spans="1:3" s="11" customFormat="1" ht="31.25" x14ac:dyDescent="0.25">
      <c r="A91" s="6" t="s">
        <v>99</v>
      </c>
      <c r="B91" s="7" t="s">
        <v>216</v>
      </c>
      <c r="C91" s="16">
        <v>693113</v>
      </c>
    </row>
    <row r="92" spans="1:3" s="11" customFormat="1" x14ac:dyDescent="0.25">
      <c r="A92" s="18"/>
      <c r="B92" s="14" t="s">
        <v>21</v>
      </c>
      <c r="C92" s="9">
        <f>SUM(C87:C91)</f>
        <v>8708113</v>
      </c>
    </row>
    <row r="93" spans="1:3" s="11" customFormat="1" ht="36" customHeight="1" x14ac:dyDescent="0.25">
      <c r="A93" s="47" t="s">
        <v>73</v>
      </c>
      <c r="B93" s="45"/>
      <c r="C93" s="46"/>
    </row>
    <row r="94" spans="1:3" s="11" customFormat="1" ht="62.5" x14ac:dyDescent="0.25">
      <c r="A94" s="6" t="s">
        <v>95</v>
      </c>
      <c r="B94" s="7" t="s">
        <v>134</v>
      </c>
      <c r="C94" s="12">
        <v>3000000</v>
      </c>
    </row>
    <row r="95" spans="1:3" s="11" customFormat="1" x14ac:dyDescent="0.25">
      <c r="A95" s="18"/>
      <c r="B95" s="14" t="s">
        <v>21</v>
      </c>
      <c r="C95" s="9">
        <f>SUM(C94)</f>
        <v>3000000</v>
      </c>
    </row>
    <row r="96" spans="1:3" s="11" customFormat="1" x14ac:dyDescent="0.25">
      <c r="A96" s="6"/>
      <c r="B96" s="14" t="s">
        <v>3</v>
      </c>
      <c r="C96" s="9">
        <f>C95+C92+C85+C82+C79</f>
        <v>18735204</v>
      </c>
    </row>
    <row r="97" spans="1:222" s="11" customFormat="1" x14ac:dyDescent="0.25">
      <c r="A97" s="42" t="s">
        <v>44</v>
      </c>
      <c r="B97" s="43"/>
      <c r="C97" s="44"/>
    </row>
    <row r="98" spans="1:222" s="11" customFormat="1" x14ac:dyDescent="0.25">
      <c r="A98" s="47" t="s">
        <v>24</v>
      </c>
      <c r="B98" s="45"/>
      <c r="C98" s="46"/>
    </row>
    <row r="99" spans="1:222" s="11" customFormat="1" ht="46.9" x14ac:dyDescent="0.25">
      <c r="A99" s="6" t="s">
        <v>95</v>
      </c>
      <c r="B99" s="15" t="s">
        <v>135</v>
      </c>
      <c r="C99" s="16">
        <v>300000</v>
      </c>
    </row>
    <row r="100" spans="1:222" s="11" customFormat="1" x14ac:dyDescent="0.25">
      <c r="A100" s="6"/>
      <c r="B100" s="14" t="s">
        <v>21</v>
      </c>
      <c r="C100" s="20">
        <f>SUM(C99)</f>
        <v>300000</v>
      </c>
    </row>
    <row r="101" spans="1:222" s="11" customFormat="1" x14ac:dyDescent="0.25">
      <c r="A101" s="6"/>
      <c r="B101" s="14" t="s">
        <v>45</v>
      </c>
      <c r="C101" s="9">
        <f>C100</f>
        <v>300000</v>
      </c>
    </row>
    <row r="102" spans="1:222" s="11" customFormat="1" x14ac:dyDescent="0.25">
      <c r="A102" s="42" t="s">
        <v>34</v>
      </c>
      <c r="B102" s="43"/>
      <c r="C102" s="44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/>
      <c r="HB102" s="21"/>
      <c r="HC102" s="21"/>
      <c r="HD102" s="21"/>
      <c r="HE102" s="21"/>
      <c r="HF102" s="21"/>
      <c r="HG102" s="21"/>
      <c r="HH102" s="21"/>
      <c r="HI102" s="21"/>
      <c r="HJ102" s="21"/>
      <c r="HK102" s="21"/>
      <c r="HL102" s="21"/>
      <c r="HM102" s="21"/>
      <c r="HN102" s="21"/>
    </row>
    <row r="103" spans="1:222" s="11" customFormat="1" x14ac:dyDescent="0.25">
      <c r="A103" s="47" t="s">
        <v>35</v>
      </c>
      <c r="B103" s="45"/>
      <c r="C103" s="46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  <c r="GF103" s="21"/>
      <c r="GG103" s="21"/>
      <c r="GH103" s="21"/>
      <c r="GI103" s="21"/>
      <c r="GJ103" s="21"/>
      <c r="GK103" s="21"/>
      <c r="GL103" s="21"/>
      <c r="GM103" s="21"/>
      <c r="GN103" s="21"/>
      <c r="GO103" s="21"/>
      <c r="GP103" s="21"/>
      <c r="GQ103" s="21"/>
      <c r="GR103" s="21"/>
      <c r="GS103" s="21"/>
      <c r="GT103" s="21"/>
      <c r="GU103" s="21"/>
      <c r="GV103" s="21"/>
      <c r="GW103" s="21"/>
      <c r="GX103" s="21"/>
      <c r="GY103" s="21"/>
      <c r="GZ103" s="21"/>
      <c r="HA103" s="21"/>
      <c r="HB103" s="21"/>
      <c r="HC103" s="21"/>
      <c r="HD103" s="21"/>
      <c r="HE103" s="21"/>
      <c r="HF103" s="21"/>
      <c r="HG103" s="21"/>
      <c r="HH103" s="21"/>
      <c r="HI103" s="21"/>
      <c r="HJ103" s="21"/>
      <c r="HK103" s="21"/>
      <c r="HL103" s="21"/>
      <c r="HM103" s="21"/>
      <c r="HN103" s="21"/>
    </row>
    <row r="104" spans="1:222" s="11" customFormat="1" ht="31.25" x14ac:dyDescent="0.25">
      <c r="A104" s="6" t="s">
        <v>95</v>
      </c>
      <c r="B104" s="7" t="s">
        <v>36</v>
      </c>
      <c r="C104" s="8">
        <v>100000</v>
      </c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/>
      <c r="GK104" s="21"/>
      <c r="GL104" s="21"/>
      <c r="GM104" s="21"/>
      <c r="GN104" s="21"/>
      <c r="GO104" s="21"/>
      <c r="GP104" s="21"/>
      <c r="GQ104" s="21"/>
      <c r="GR104" s="21"/>
      <c r="GS104" s="21"/>
      <c r="GT104" s="21"/>
      <c r="GU104" s="21"/>
      <c r="GV104" s="21"/>
      <c r="GW104" s="21"/>
      <c r="GX104" s="21"/>
      <c r="GY104" s="21"/>
      <c r="GZ104" s="21"/>
      <c r="HA104" s="21"/>
      <c r="HB104" s="21"/>
      <c r="HC104" s="21"/>
      <c r="HD104" s="21"/>
      <c r="HE104" s="21"/>
      <c r="HF104" s="21"/>
      <c r="HG104" s="21"/>
      <c r="HH104" s="21"/>
      <c r="HI104" s="21"/>
      <c r="HJ104" s="21"/>
      <c r="HK104" s="21"/>
      <c r="HL104" s="21"/>
      <c r="HM104" s="21"/>
      <c r="HN104" s="21"/>
    </row>
    <row r="105" spans="1:222" s="11" customFormat="1" x14ac:dyDescent="0.25">
      <c r="A105" s="6"/>
      <c r="B105" s="14" t="s">
        <v>21</v>
      </c>
      <c r="C105" s="9">
        <f>SUM(C104)</f>
        <v>100000</v>
      </c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21"/>
      <c r="FS105" s="21"/>
      <c r="FT105" s="21"/>
      <c r="FU105" s="21"/>
      <c r="FV105" s="21"/>
      <c r="FW105" s="21"/>
      <c r="FX105" s="21"/>
      <c r="FY105" s="21"/>
      <c r="FZ105" s="21"/>
      <c r="GA105" s="21"/>
      <c r="GB105" s="21"/>
      <c r="GC105" s="21"/>
      <c r="GD105" s="21"/>
      <c r="GE105" s="21"/>
      <c r="GF105" s="21"/>
      <c r="GG105" s="21"/>
      <c r="GH105" s="21"/>
      <c r="GI105" s="21"/>
      <c r="GJ105" s="21"/>
      <c r="GK105" s="21"/>
      <c r="GL105" s="21"/>
      <c r="GM105" s="21"/>
      <c r="GN105" s="21"/>
      <c r="GO105" s="21"/>
      <c r="GP105" s="21"/>
      <c r="GQ105" s="21"/>
      <c r="GR105" s="21"/>
      <c r="GS105" s="21"/>
      <c r="GT105" s="21"/>
      <c r="GU105" s="21"/>
      <c r="GV105" s="21"/>
      <c r="GW105" s="21"/>
      <c r="GX105" s="21"/>
      <c r="GY105" s="21"/>
      <c r="GZ105" s="21"/>
      <c r="HA105" s="21"/>
      <c r="HB105" s="21"/>
      <c r="HC105" s="21"/>
      <c r="HD105" s="21"/>
      <c r="HE105" s="21"/>
      <c r="HF105" s="21"/>
      <c r="HG105" s="21"/>
      <c r="HH105" s="21"/>
      <c r="HI105" s="21"/>
      <c r="HJ105" s="21"/>
      <c r="HK105" s="21"/>
      <c r="HL105" s="21"/>
      <c r="HM105" s="21"/>
      <c r="HN105" s="21"/>
    </row>
    <row r="106" spans="1:222" s="11" customFormat="1" x14ac:dyDescent="0.25">
      <c r="A106" s="6"/>
      <c r="B106" s="14" t="s">
        <v>37</v>
      </c>
      <c r="C106" s="9">
        <f>SUM(C105)</f>
        <v>100000</v>
      </c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1"/>
      <c r="FI106" s="21"/>
      <c r="FJ106" s="21"/>
      <c r="FK106" s="21"/>
      <c r="FL106" s="21"/>
      <c r="FM106" s="21"/>
      <c r="FN106" s="21"/>
      <c r="FO106" s="21"/>
      <c r="FP106" s="21"/>
      <c r="FQ106" s="21"/>
      <c r="FR106" s="21"/>
      <c r="FS106" s="21"/>
      <c r="FT106" s="21"/>
      <c r="FU106" s="21"/>
      <c r="FV106" s="21"/>
      <c r="FW106" s="21"/>
      <c r="FX106" s="21"/>
      <c r="FY106" s="21"/>
      <c r="FZ106" s="21"/>
      <c r="GA106" s="21"/>
      <c r="GB106" s="21"/>
      <c r="GC106" s="21"/>
      <c r="GD106" s="21"/>
      <c r="GE106" s="21"/>
      <c r="GF106" s="21"/>
      <c r="GG106" s="21"/>
      <c r="GH106" s="21"/>
      <c r="GI106" s="21"/>
      <c r="GJ106" s="21"/>
      <c r="GK106" s="21"/>
      <c r="GL106" s="21"/>
      <c r="GM106" s="21"/>
      <c r="GN106" s="21"/>
      <c r="GO106" s="21"/>
      <c r="GP106" s="21"/>
      <c r="GQ106" s="21"/>
      <c r="GR106" s="21"/>
      <c r="GS106" s="21"/>
      <c r="GT106" s="21"/>
      <c r="GU106" s="21"/>
      <c r="GV106" s="21"/>
      <c r="GW106" s="21"/>
      <c r="GX106" s="21"/>
      <c r="GY106" s="21"/>
      <c r="GZ106" s="21"/>
      <c r="HA106" s="21"/>
      <c r="HB106" s="21"/>
      <c r="HC106" s="21"/>
      <c r="HD106" s="21"/>
      <c r="HE106" s="21"/>
      <c r="HF106" s="21"/>
      <c r="HG106" s="21"/>
      <c r="HH106" s="21"/>
      <c r="HI106" s="21"/>
      <c r="HJ106" s="21"/>
      <c r="HK106" s="21"/>
      <c r="HL106" s="21"/>
      <c r="HM106" s="21"/>
      <c r="HN106" s="21"/>
    </row>
    <row r="107" spans="1:222" s="11" customFormat="1" x14ac:dyDescent="0.25">
      <c r="A107" s="6"/>
      <c r="B107" s="14" t="s">
        <v>6</v>
      </c>
      <c r="C107" s="9">
        <f>C106+C101+C96+C75+C24</f>
        <v>93675762</v>
      </c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/>
      <c r="GK107" s="21"/>
      <c r="GL107" s="21"/>
      <c r="GM107" s="21"/>
      <c r="GN107" s="21"/>
      <c r="GO107" s="21"/>
      <c r="GP107" s="21"/>
      <c r="GQ107" s="21"/>
      <c r="GR107" s="21"/>
      <c r="GS107" s="21"/>
      <c r="GT107" s="21"/>
      <c r="GU107" s="21"/>
      <c r="GV107" s="21"/>
      <c r="GW107" s="21"/>
      <c r="GX107" s="21"/>
      <c r="GY107" s="21"/>
      <c r="GZ107" s="21"/>
      <c r="HA107" s="21"/>
      <c r="HB107" s="21"/>
      <c r="HC107" s="21"/>
      <c r="HD107" s="21"/>
      <c r="HE107" s="21"/>
      <c r="HF107" s="21"/>
      <c r="HG107" s="21"/>
      <c r="HH107" s="21"/>
      <c r="HI107" s="21"/>
      <c r="HJ107" s="21"/>
      <c r="HK107" s="21"/>
      <c r="HL107" s="21"/>
      <c r="HM107" s="21"/>
      <c r="HN107" s="21"/>
    </row>
    <row r="108" spans="1:222" s="11" customFormat="1" x14ac:dyDescent="0.25">
      <c r="A108" s="54"/>
      <c r="B108" s="55"/>
      <c r="C108" s="56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  <c r="GF108" s="21"/>
      <c r="GG108" s="21"/>
      <c r="GH108" s="21"/>
      <c r="GI108" s="21"/>
      <c r="GJ108" s="21"/>
      <c r="GK108" s="21"/>
      <c r="GL108" s="21"/>
      <c r="GM108" s="21"/>
      <c r="GN108" s="21"/>
      <c r="GO108" s="21"/>
      <c r="GP108" s="21"/>
      <c r="GQ108" s="21"/>
      <c r="GR108" s="21"/>
      <c r="GS108" s="21"/>
      <c r="GT108" s="21"/>
      <c r="GU108" s="21"/>
      <c r="GV108" s="21"/>
      <c r="GW108" s="21"/>
      <c r="GX108" s="21"/>
      <c r="GY108" s="21"/>
      <c r="GZ108" s="21"/>
      <c r="HA108" s="21"/>
      <c r="HB108" s="21"/>
      <c r="HC108" s="21"/>
      <c r="HD108" s="21"/>
      <c r="HE108" s="21"/>
      <c r="HF108" s="21"/>
      <c r="HG108" s="21"/>
      <c r="HH108" s="21"/>
      <c r="HI108" s="21"/>
      <c r="HJ108" s="21"/>
      <c r="HK108" s="21"/>
      <c r="HL108" s="21"/>
      <c r="HM108" s="21"/>
      <c r="HN108" s="21"/>
    </row>
    <row r="109" spans="1:222" s="11" customFormat="1" x14ac:dyDescent="0.25">
      <c r="A109" s="49" t="s">
        <v>46</v>
      </c>
      <c r="B109" s="50"/>
      <c r="C109" s="5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/>
      <c r="HB109" s="21"/>
      <c r="HC109" s="21"/>
      <c r="HD109" s="21"/>
      <c r="HE109" s="21"/>
      <c r="HF109" s="21"/>
      <c r="HG109" s="21"/>
      <c r="HH109" s="21"/>
      <c r="HI109" s="21"/>
      <c r="HJ109" s="21"/>
      <c r="HK109" s="21"/>
      <c r="HL109" s="21"/>
      <c r="HM109" s="21"/>
      <c r="HN109" s="21"/>
    </row>
    <row r="110" spans="1:222" s="11" customFormat="1" x14ac:dyDescent="0.25">
      <c r="A110" s="42" t="s">
        <v>7</v>
      </c>
      <c r="B110" s="43"/>
      <c r="C110" s="44"/>
    </row>
    <row r="111" spans="1:222" s="11" customFormat="1" x14ac:dyDescent="0.25">
      <c r="A111" s="47" t="s">
        <v>28</v>
      </c>
      <c r="B111" s="45"/>
      <c r="C111" s="46"/>
    </row>
    <row r="112" spans="1:222" s="11" customFormat="1" ht="46.9" x14ac:dyDescent="0.25">
      <c r="A112" s="6" t="s">
        <v>95</v>
      </c>
      <c r="B112" s="15" t="s">
        <v>62</v>
      </c>
      <c r="C112" s="12">
        <v>1595369</v>
      </c>
    </row>
    <row r="113" spans="1:3" s="11" customFormat="1" ht="46.9" x14ac:dyDescent="0.25">
      <c r="A113" s="6" t="s">
        <v>98</v>
      </c>
      <c r="B113" s="15" t="s">
        <v>63</v>
      </c>
      <c r="C113" s="12">
        <v>1951663</v>
      </c>
    </row>
    <row r="114" spans="1:3" s="11" customFormat="1" ht="62.5" x14ac:dyDescent="0.25">
      <c r="A114" s="6" t="s">
        <v>100</v>
      </c>
      <c r="B114" s="7" t="s">
        <v>136</v>
      </c>
      <c r="C114" s="12">
        <v>1500000</v>
      </c>
    </row>
    <row r="115" spans="1:3" s="11" customFormat="1" ht="46.9" x14ac:dyDescent="0.25">
      <c r="A115" s="6" t="s">
        <v>96</v>
      </c>
      <c r="B115" s="7" t="s">
        <v>137</v>
      </c>
      <c r="C115" s="12">
        <f>1924800+1197552</f>
        <v>3122352</v>
      </c>
    </row>
    <row r="116" spans="1:3" s="11" customFormat="1" ht="62.5" x14ac:dyDescent="0.25">
      <c r="A116" s="6" t="s">
        <v>99</v>
      </c>
      <c r="B116" s="7" t="s">
        <v>138</v>
      </c>
      <c r="C116" s="12">
        <v>635000</v>
      </c>
    </row>
    <row r="117" spans="1:3" s="11" customFormat="1" ht="46.9" x14ac:dyDescent="0.25">
      <c r="A117" s="6" t="s">
        <v>101</v>
      </c>
      <c r="B117" s="7" t="s">
        <v>106</v>
      </c>
      <c r="C117" s="12">
        <v>2040000</v>
      </c>
    </row>
    <row r="118" spans="1:3" s="11" customFormat="1" ht="62.5" x14ac:dyDescent="0.25">
      <c r="A118" s="6" t="s">
        <v>105</v>
      </c>
      <c r="B118" s="7" t="s">
        <v>139</v>
      </c>
      <c r="C118" s="12">
        <v>4000000</v>
      </c>
    </row>
    <row r="119" spans="1:3" s="11" customFormat="1" ht="46.9" x14ac:dyDescent="0.25">
      <c r="A119" s="6" t="s">
        <v>97</v>
      </c>
      <c r="B119" s="7" t="s">
        <v>83</v>
      </c>
      <c r="C119" s="12">
        <v>1436681</v>
      </c>
    </row>
    <row r="120" spans="1:3" s="11" customFormat="1" ht="62.5" x14ac:dyDescent="0.25">
      <c r="A120" s="6" t="s">
        <v>104</v>
      </c>
      <c r="B120" s="7" t="s">
        <v>140</v>
      </c>
      <c r="C120" s="12">
        <v>1650000</v>
      </c>
    </row>
    <row r="121" spans="1:3" s="11" customFormat="1" ht="62.5" x14ac:dyDescent="0.25">
      <c r="A121" s="6" t="s">
        <v>107</v>
      </c>
      <c r="B121" s="7" t="s">
        <v>141</v>
      </c>
      <c r="C121" s="12">
        <v>2000999</v>
      </c>
    </row>
    <row r="122" spans="1:3" s="11" customFormat="1" x14ac:dyDescent="0.25">
      <c r="A122" s="6"/>
      <c r="B122" s="14" t="s">
        <v>21</v>
      </c>
      <c r="C122" s="9">
        <f>SUM(C112:C121)</f>
        <v>19932064</v>
      </c>
    </row>
    <row r="123" spans="1:3" s="11" customFormat="1" x14ac:dyDescent="0.25">
      <c r="A123" s="47" t="s">
        <v>8</v>
      </c>
      <c r="B123" s="45"/>
      <c r="C123" s="46"/>
    </row>
    <row r="124" spans="1:3" s="11" customFormat="1" ht="46.9" x14ac:dyDescent="0.25">
      <c r="A124" s="6" t="s">
        <v>95</v>
      </c>
      <c r="B124" s="7" t="s">
        <v>142</v>
      </c>
      <c r="C124" s="12">
        <v>2087726</v>
      </c>
    </row>
    <row r="125" spans="1:3" s="11" customFormat="1" ht="31.25" x14ac:dyDescent="0.25">
      <c r="A125" s="6" t="s">
        <v>98</v>
      </c>
      <c r="B125" s="7" t="s">
        <v>143</v>
      </c>
      <c r="C125" s="12">
        <v>911157</v>
      </c>
    </row>
    <row r="126" spans="1:3" s="11" customFormat="1" ht="46.9" x14ac:dyDescent="0.25">
      <c r="A126" s="6" t="s">
        <v>100</v>
      </c>
      <c r="B126" s="7" t="s">
        <v>144</v>
      </c>
      <c r="C126" s="12">
        <v>308473</v>
      </c>
    </row>
    <row r="127" spans="1:3" s="11" customFormat="1" ht="46.9" x14ac:dyDescent="0.25">
      <c r="A127" s="6" t="s">
        <v>96</v>
      </c>
      <c r="B127" s="7" t="s">
        <v>145</v>
      </c>
      <c r="C127" s="12">
        <v>892077</v>
      </c>
    </row>
    <row r="128" spans="1:3" s="11" customFormat="1" ht="31.25" x14ac:dyDescent="0.25">
      <c r="A128" s="6" t="s">
        <v>99</v>
      </c>
      <c r="B128" s="7" t="s">
        <v>146</v>
      </c>
      <c r="C128" s="12">
        <f>2300567-1197552</f>
        <v>1103015</v>
      </c>
    </row>
    <row r="129" spans="1:3" s="11" customFormat="1" ht="31.25" x14ac:dyDescent="0.25">
      <c r="A129" s="6" t="s">
        <v>101</v>
      </c>
      <c r="B129" s="7" t="s">
        <v>88</v>
      </c>
      <c r="C129" s="12">
        <v>2007115</v>
      </c>
    </row>
    <row r="130" spans="1:3" s="11" customFormat="1" x14ac:dyDescent="0.25">
      <c r="A130" s="6"/>
      <c r="B130" s="14" t="s">
        <v>21</v>
      </c>
      <c r="C130" s="9">
        <f>SUM(C124:C129)</f>
        <v>7309563</v>
      </c>
    </row>
    <row r="131" spans="1:3" s="11" customFormat="1" x14ac:dyDescent="0.25">
      <c r="A131" s="47" t="s">
        <v>49</v>
      </c>
      <c r="B131" s="45"/>
      <c r="C131" s="46"/>
    </row>
    <row r="132" spans="1:3" s="11" customFormat="1" ht="46.9" x14ac:dyDescent="0.25">
      <c r="A132" s="6" t="s">
        <v>95</v>
      </c>
      <c r="B132" s="7" t="s">
        <v>147</v>
      </c>
      <c r="C132" s="12">
        <v>3294609</v>
      </c>
    </row>
    <row r="133" spans="1:3" s="11" customFormat="1" ht="62.5" x14ac:dyDescent="0.25">
      <c r="A133" s="6" t="s">
        <v>98</v>
      </c>
      <c r="B133" s="7" t="s">
        <v>217</v>
      </c>
      <c r="C133" s="8">
        <v>450000</v>
      </c>
    </row>
    <row r="134" spans="1:3" s="11" customFormat="1" x14ac:dyDescent="0.25">
      <c r="A134" s="6"/>
      <c r="B134" s="14" t="s">
        <v>21</v>
      </c>
      <c r="C134" s="9">
        <f>SUM(C132:C133)</f>
        <v>3744609</v>
      </c>
    </row>
    <row r="135" spans="1:3" s="11" customFormat="1" x14ac:dyDescent="0.25">
      <c r="A135" s="47" t="s">
        <v>9</v>
      </c>
      <c r="B135" s="45"/>
      <c r="C135" s="46"/>
    </row>
    <row r="136" spans="1:3" s="11" customFormat="1" ht="31.25" x14ac:dyDescent="0.25">
      <c r="A136" s="6" t="s">
        <v>95</v>
      </c>
      <c r="B136" s="7" t="s">
        <v>78</v>
      </c>
      <c r="C136" s="12">
        <v>1060000</v>
      </c>
    </row>
    <row r="137" spans="1:3" s="11" customFormat="1" x14ac:dyDescent="0.25">
      <c r="A137" s="6" t="s">
        <v>98</v>
      </c>
      <c r="B137" s="7" t="s">
        <v>148</v>
      </c>
      <c r="C137" s="12">
        <v>2000000</v>
      </c>
    </row>
    <row r="138" spans="1:3" s="11" customFormat="1" ht="31.25" x14ac:dyDescent="0.25">
      <c r="A138" s="6" t="s">
        <v>100</v>
      </c>
      <c r="B138" s="7" t="s">
        <v>149</v>
      </c>
      <c r="C138" s="12">
        <v>3000000</v>
      </c>
    </row>
    <row r="139" spans="1:3" s="11" customFormat="1" x14ac:dyDescent="0.25">
      <c r="A139" s="6" t="s">
        <v>96</v>
      </c>
      <c r="B139" s="7" t="s">
        <v>150</v>
      </c>
      <c r="C139" s="12">
        <v>3500000</v>
      </c>
    </row>
    <row r="140" spans="1:3" s="11" customFormat="1" x14ac:dyDescent="0.25">
      <c r="A140" s="6" t="s">
        <v>99</v>
      </c>
      <c r="B140" s="7" t="s">
        <v>108</v>
      </c>
      <c r="C140" s="12">
        <v>3000000</v>
      </c>
    </row>
    <row r="141" spans="1:3" s="11" customFormat="1" ht="31.25" x14ac:dyDescent="0.25">
      <c r="A141" s="6" t="s">
        <v>101</v>
      </c>
      <c r="B141" s="7" t="s">
        <v>218</v>
      </c>
      <c r="C141" s="12">
        <v>3084100</v>
      </c>
    </row>
    <row r="142" spans="1:3" s="11" customFormat="1" x14ac:dyDescent="0.25">
      <c r="A142" s="6"/>
      <c r="B142" s="14" t="s">
        <v>21</v>
      </c>
      <c r="C142" s="9">
        <f>SUM(C136:C141)</f>
        <v>15644100</v>
      </c>
    </row>
    <row r="143" spans="1:3" s="11" customFormat="1" x14ac:dyDescent="0.25">
      <c r="A143" s="47" t="s">
        <v>54</v>
      </c>
      <c r="B143" s="45"/>
      <c r="C143" s="46"/>
    </row>
    <row r="144" spans="1:3" s="11" customFormat="1" ht="31.25" x14ac:dyDescent="0.25">
      <c r="A144" s="6" t="s">
        <v>95</v>
      </c>
      <c r="B144" s="7" t="s">
        <v>151</v>
      </c>
      <c r="C144" s="16">
        <v>3000000</v>
      </c>
    </row>
    <row r="145" spans="1:3" s="11" customFormat="1" x14ac:dyDescent="0.25">
      <c r="A145" s="6"/>
      <c r="B145" s="14" t="s">
        <v>21</v>
      </c>
      <c r="C145" s="9">
        <f>SUM(C144)</f>
        <v>3000000</v>
      </c>
    </row>
    <row r="146" spans="1:3" s="11" customFormat="1" x14ac:dyDescent="0.25">
      <c r="A146" s="47" t="s">
        <v>22</v>
      </c>
      <c r="B146" s="45"/>
      <c r="C146" s="46"/>
    </row>
    <row r="147" spans="1:3" s="11" customFormat="1" ht="31.25" x14ac:dyDescent="0.25">
      <c r="A147" s="6" t="s">
        <v>95</v>
      </c>
      <c r="B147" s="7" t="s">
        <v>152</v>
      </c>
      <c r="C147" s="12">
        <v>10000000</v>
      </c>
    </row>
    <row r="148" spans="1:3" s="11" customFormat="1" x14ac:dyDescent="0.25">
      <c r="A148" s="6" t="s">
        <v>98</v>
      </c>
      <c r="B148" s="7" t="s">
        <v>153</v>
      </c>
      <c r="C148" s="12">
        <v>1230833</v>
      </c>
    </row>
    <row r="149" spans="1:3" s="11" customFormat="1" ht="31.25" x14ac:dyDescent="0.25">
      <c r="A149" s="6" t="s">
        <v>100</v>
      </c>
      <c r="B149" s="7" t="s">
        <v>154</v>
      </c>
      <c r="C149" s="12">
        <v>1490000</v>
      </c>
    </row>
    <row r="150" spans="1:3" s="11" customFormat="1" ht="62.5" x14ac:dyDescent="0.25">
      <c r="A150" s="6" t="s">
        <v>96</v>
      </c>
      <c r="B150" s="7" t="s">
        <v>89</v>
      </c>
      <c r="C150" s="12">
        <v>2816505</v>
      </c>
    </row>
    <row r="151" spans="1:3" s="11" customFormat="1" ht="31.25" x14ac:dyDescent="0.25">
      <c r="A151" s="6" t="s">
        <v>99</v>
      </c>
      <c r="B151" s="7" t="s">
        <v>155</v>
      </c>
      <c r="C151" s="12">
        <f>462662+1700000</f>
        <v>2162662</v>
      </c>
    </row>
    <row r="152" spans="1:3" s="11" customFormat="1" ht="31.25" x14ac:dyDescent="0.25">
      <c r="A152" s="6" t="s">
        <v>101</v>
      </c>
      <c r="B152" s="7" t="s">
        <v>219</v>
      </c>
      <c r="C152" s="12">
        <v>3534883</v>
      </c>
    </row>
    <row r="153" spans="1:3" s="11" customFormat="1" ht="31.25" x14ac:dyDescent="0.25">
      <c r="A153" s="6" t="s">
        <v>105</v>
      </c>
      <c r="B153" s="7" t="s">
        <v>220</v>
      </c>
      <c r="C153" s="12">
        <v>3442139</v>
      </c>
    </row>
    <row r="154" spans="1:3" s="11" customFormat="1" ht="31.25" x14ac:dyDescent="0.25">
      <c r="A154" s="6" t="s">
        <v>97</v>
      </c>
      <c r="B154" s="7" t="s">
        <v>207</v>
      </c>
      <c r="C154" s="12">
        <v>600000</v>
      </c>
    </row>
    <row r="155" spans="1:3" s="11" customFormat="1" x14ac:dyDescent="0.25">
      <c r="A155" s="6"/>
      <c r="B155" s="14" t="s">
        <v>21</v>
      </c>
      <c r="C155" s="9">
        <f>SUM(C147:C154)</f>
        <v>25277022</v>
      </c>
    </row>
    <row r="156" spans="1:3" s="11" customFormat="1" x14ac:dyDescent="0.25">
      <c r="A156" s="47" t="s">
        <v>10</v>
      </c>
      <c r="B156" s="45"/>
      <c r="C156" s="46"/>
    </row>
    <row r="157" spans="1:3" s="11" customFormat="1" x14ac:dyDescent="0.25">
      <c r="A157" s="6" t="s">
        <v>95</v>
      </c>
      <c r="B157" s="15" t="s">
        <v>57</v>
      </c>
      <c r="C157" s="12">
        <v>847181</v>
      </c>
    </row>
    <row r="158" spans="1:3" s="11" customFormat="1" ht="46.9" x14ac:dyDescent="0.25">
      <c r="A158" s="6" t="s">
        <v>98</v>
      </c>
      <c r="B158" s="15" t="s">
        <v>208</v>
      </c>
      <c r="C158" s="12">
        <v>1100000</v>
      </c>
    </row>
    <row r="159" spans="1:3" s="11" customFormat="1" x14ac:dyDescent="0.25">
      <c r="A159" s="6" t="s">
        <v>100</v>
      </c>
      <c r="B159" s="15" t="s">
        <v>109</v>
      </c>
      <c r="C159" s="12">
        <v>1312268</v>
      </c>
    </row>
    <row r="160" spans="1:3" s="11" customFormat="1" ht="31.25" x14ac:dyDescent="0.25">
      <c r="A160" s="6" t="s">
        <v>96</v>
      </c>
      <c r="B160" s="15" t="s">
        <v>156</v>
      </c>
      <c r="C160" s="12">
        <v>1978070</v>
      </c>
    </row>
    <row r="161" spans="1:3" s="11" customFormat="1" ht="31.25" x14ac:dyDescent="0.25">
      <c r="A161" s="6" t="s">
        <v>99</v>
      </c>
      <c r="B161" s="15" t="s">
        <v>221</v>
      </c>
      <c r="C161" s="12">
        <f>741472+300000</f>
        <v>1041472</v>
      </c>
    </row>
    <row r="162" spans="1:3" s="11" customFormat="1" ht="31.25" x14ac:dyDescent="0.25">
      <c r="A162" s="6" t="s">
        <v>101</v>
      </c>
      <c r="B162" s="15" t="s">
        <v>157</v>
      </c>
      <c r="C162" s="12">
        <v>630458</v>
      </c>
    </row>
    <row r="163" spans="1:3" s="11" customFormat="1" ht="31.25" x14ac:dyDescent="0.25">
      <c r="A163" s="6" t="s">
        <v>105</v>
      </c>
      <c r="B163" s="15" t="s">
        <v>158</v>
      </c>
      <c r="C163" s="12">
        <v>1450000</v>
      </c>
    </row>
    <row r="164" spans="1:3" s="11" customFormat="1" ht="31.25" x14ac:dyDescent="0.25">
      <c r="A164" s="6" t="s">
        <v>97</v>
      </c>
      <c r="B164" s="15" t="s">
        <v>159</v>
      </c>
      <c r="C164" s="12">
        <v>865220</v>
      </c>
    </row>
    <row r="165" spans="1:3" s="11" customFormat="1" x14ac:dyDescent="0.25">
      <c r="A165" s="6" t="s">
        <v>104</v>
      </c>
      <c r="B165" s="15" t="s">
        <v>58</v>
      </c>
      <c r="C165" s="12">
        <v>1500000</v>
      </c>
    </row>
    <row r="166" spans="1:3" s="11" customFormat="1" x14ac:dyDescent="0.25">
      <c r="A166" s="6"/>
      <c r="B166" s="14" t="s">
        <v>21</v>
      </c>
      <c r="C166" s="9">
        <f>SUM(C157:C165)</f>
        <v>10724669</v>
      </c>
    </row>
    <row r="167" spans="1:3" s="11" customFormat="1" x14ac:dyDescent="0.25">
      <c r="A167" s="47" t="s">
        <v>26</v>
      </c>
      <c r="B167" s="45"/>
      <c r="C167" s="46"/>
    </row>
    <row r="168" spans="1:3" s="11" customFormat="1" ht="31.25" x14ac:dyDescent="0.25">
      <c r="A168" s="22" t="s">
        <v>95</v>
      </c>
      <c r="B168" s="7" t="s">
        <v>160</v>
      </c>
      <c r="C168" s="12">
        <v>1146202</v>
      </c>
    </row>
    <row r="169" spans="1:3" s="11" customFormat="1" ht="62.5" x14ac:dyDescent="0.25">
      <c r="A169" s="22" t="s">
        <v>98</v>
      </c>
      <c r="B169" s="7" t="s">
        <v>222</v>
      </c>
      <c r="C169" s="16">
        <v>459551</v>
      </c>
    </row>
    <row r="170" spans="1:3" s="11" customFormat="1" ht="31.25" x14ac:dyDescent="0.25">
      <c r="A170" s="22" t="s">
        <v>100</v>
      </c>
      <c r="B170" s="7" t="s">
        <v>161</v>
      </c>
      <c r="C170" s="16">
        <v>3812373</v>
      </c>
    </row>
    <row r="171" spans="1:3" s="11" customFormat="1" ht="46.9" x14ac:dyDescent="0.25">
      <c r="A171" s="22" t="s">
        <v>96</v>
      </c>
      <c r="B171" s="7" t="s">
        <v>223</v>
      </c>
      <c r="C171" s="16">
        <v>2042943</v>
      </c>
    </row>
    <row r="172" spans="1:3" s="11" customFormat="1" ht="31.25" x14ac:dyDescent="0.25">
      <c r="A172" s="22" t="s">
        <v>99</v>
      </c>
      <c r="B172" s="7" t="s">
        <v>162</v>
      </c>
      <c r="C172" s="16">
        <v>885136</v>
      </c>
    </row>
    <row r="173" spans="1:3" s="11" customFormat="1" ht="31.25" x14ac:dyDescent="0.25">
      <c r="A173" s="22" t="s">
        <v>101</v>
      </c>
      <c r="B173" s="7" t="s">
        <v>163</v>
      </c>
      <c r="C173" s="16">
        <v>453795</v>
      </c>
    </row>
    <row r="174" spans="1:3" s="11" customFormat="1" x14ac:dyDescent="0.25">
      <c r="A174" s="22" t="s">
        <v>105</v>
      </c>
      <c r="B174" s="7" t="s">
        <v>90</v>
      </c>
      <c r="C174" s="16">
        <v>1705302</v>
      </c>
    </row>
    <row r="175" spans="1:3" s="11" customFormat="1" ht="31.25" x14ac:dyDescent="0.25">
      <c r="A175" s="22" t="s">
        <v>97</v>
      </c>
      <c r="B175" s="7" t="s">
        <v>230</v>
      </c>
      <c r="C175" s="16">
        <v>1300000</v>
      </c>
    </row>
    <row r="176" spans="1:3" s="11" customFormat="1" ht="31.25" x14ac:dyDescent="0.25">
      <c r="A176" s="22" t="s">
        <v>104</v>
      </c>
      <c r="B176" s="7" t="s">
        <v>164</v>
      </c>
      <c r="C176" s="16">
        <v>400000</v>
      </c>
    </row>
    <row r="177" spans="1:3" s="11" customFormat="1" x14ac:dyDescent="0.25">
      <c r="A177" s="6"/>
      <c r="B177" s="14" t="s">
        <v>21</v>
      </c>
      <c r="C177" s="9">
        <f>SUM(C168:C176)</f>
        <v>12205302</v>
      </c>
    </row>
    <row r="178" spans="1:3" s="11" customFormat="1" x14ac:dyDescent="0.25">
      <c r="A178" s="47" t="s">
        <v>5</v>
      </c>
      <c r="B178" s="45"/>
      <c r="C178" s="46"/>
    </row>
    <row r="179" spans="1:3" s="11" customFormat="1" x14ac:dyDescent="0.25">
      <c r="A179" s="6" t="s">
        <v>95</v>
      </c>
      <c r="B179" s="7" t="s">
        <v>165</v>
      </c>
      <c r="C179" s="8">
        <v>1226000</v>
      </c>
    </row>
    <row r="180" spans="1:3" s="11" customFormat="1" ht="31.25" x14ac:dyDescent="0.25">
      <c r="A180" s="6" t="s">
        <v>98</v>
      </c>
      <c r="B180" s="7" t="s">
        <v>166</v>
      </c>
      <c r="C180" s="8">
        <v>1000000</v>
      </c>
    </row>
    <row r="181" spans="1:3" s="11" customFormat="1" ht="46.9" x14ac:dyDescent="0.25">
      <c r="A181" s="6" t="s">
        <v>100</v>
      </c>
      <c r="B181" s="7" t="s">
        <v>167</v>
      </c>
      <c r="C181" s="8">
        <v>1000000</v>
      </c>
    </row>
    <row r="182" spans="1:3" s="11" customFormat="1" ht="31.25" x14ac:dyDescent="0.25">
      <c r="A182" s="6" t="s">
        <v>96</v>
      </c>
      <c r="B182" s="7" t="s">
        <v>168</v>
      </c>
      <c r="C182" s="8">
        <v>1859466</v>
      </c>
    </row>
    <row r="183" spans="1:3" s="11" customFormat="1" ht="31.25" x14ac:dyDescent="0.25">
      <c r="A183" s="6" t="s">
        <v>99</v>
      </c>
      <c r="B183" s="7" t="s">
        <v>169</v>
      </c>
      <c r="C183" s="8">
        <v>911707</v>
      </c>
    </row>
    <row r="184" spans="1:3" s="11" customFormat="1" x14ac:dyDescent="0.25">
      <c r="A184" s="6" t="s">
        <v>101</v>
      </c>
      <c r="B184" s="7" t="s">
        <v>209</v>
      </c>
      <c r="C184" s="8">
        <v>1900000</v>
      </c>
    </row>
    <row r="185" spans="1:3" s="11" customFormat="1" x14ac:dyDescent="0.25">
      <c r="A185" s="6"/>
      <c r="B185" s="14" t="s">
        <v>21</v>
      </c>
      <c r="C185" s="9">
        <f>SUM(C179:C184)</f>
        <v>7897173</v>
      </c>
    </row>
    <row r="186" spans="1:3" s="11" customFormat="1" x14ac:dyDescent="0.25">
      <c r="A186" s="47" t="s">
        <v>11</v>
      </c>
      <c r="B186" s="45"/>
      <c r="C186" s="46"/>
    </row>
    <row r="187" spans="1:3" s="11" customFormat="1" ht="31.25" x14ac:dyDescent="0.25">
      <c r="A187" s="6" t="s">
        <v>95</v>
      </c>
      <c r="B187" s="7" t="s">
        <v>170</v>
      </c>
      <c r="C187" s="12">
        <v>475102</v>
      </c>
    </row>
    <row r="188" spans="1:3" s="11" customFormat="1" ht="46.9" x14ac:dyDescent="0.25">
      <c r="A188" s="6" t="s">
        <v>98</v>
      </c>
      <c r="B188" s="7" t="s">
        <v>171</v>
      </c>
      <c r="C188" s="12">
        <v>312225</v>
      </c>
    </row>
    <row r="189" spans="1:3" s="11" customFormat="1" ht="31.25" x14ac:dyDescent="0.25">
      <c r="A189" s="6" t="s">
        <v>100</v>
      </c>
      <c r="B189" s="7" t="s">
        <v>172</v>
      </c>
      <c r="C189" s="12">
        <v>3500000</v>
      </c>
    </row>
    <row r="190" spans="1:3" s="11" customFormat="1" ht="31.25" x14ac:dyDescent="0.25">
      <c r="A190" s="6" t="s">
        <v>96</v>
      </c>
      <c r="B190" s="7" t="s">
        <v>173</v>
      </c>
      <c r="C190" s="12">
        <v>2500000</v>
      </c>
    </row>
    <row r="191" spans="1:3" s="11" customFormat="1" ht="46.9" x14ac:dyDescent="0.25">
      <c r="A191" s="6" t="s">
        <v>99</v>
      </c>
      <c r="B191" s="7" t="s">
        <v>210</v>
      </c>
      <c r="C191" s="12">
        <v>1165220</v>
      </c>
    </row>
    <row r="192" spans="1:3" s="11" customFormat="1" x14ac:dyDescent="0.25">
      <c r="A192" s="6"/>
      <c r="B192" s="14" t="s">
        <v>21</v>
      </c>
      <c r="C192" s="9">
        <f>SUM(C187:C191)</f>
        <v>7952547</v>
      </c>
    </row>
    <row r="193" spans="1:3" s="11" customFormat="1" x14ac:dyDescent="0.25">
      <c r="A193" s="47" t="s">
        <v>12</v>
      </c>
      <c r="B193" s="45"/>
      <c r="C193" s="46"/>
    </row>
    <row r="194" spans="1:3" s="11" customFormat="1" ht="31.25" x14ac:dyDescent="0.25">
      <c r="A194" s="6" t="s">
        <v>95</v>
      </c>
      <c r="B194" s="15" t="s">
        <v>174</v>
      </c>
      <c r="C194" s="8">
        <v>931535</v>
      </c>
    </row>
    <row r="195" spans="1:3" s="11" customFormat="1" ht="31.25" x14ac:dyDescent="0.25">
      <c r="A195" s="6" t="s">
        <v>98</v>
      </c>
      <c r="B195" s="15" t="s">
        <v>175</v>
      </c>
      <c r="C195" s="8">
        <v>2344096</v>
      </c>
    </row>
    <row r="196" spans="1:3" s="11" customFormat="1" ht="31.25" x14ac:dyDescent="0.25">
      <c r="A196" s="6" t="s">
        <v>100</v>
      </c>
      <c r="B196" s="15" t="s">
        <v>176</v>
      </c>
      <c r="C196" s="8">
        <v>1841924</v>
      </c>
    </row>
    <row r="197" spans="1:3" s="11" customFormat="1" ht="31.25" x14ac:dyDescent="0.25">
      <c r="A197" s="6" t="s">
        <v>96</v>
      </c>
      <c r="B197" s="15" t="s">
        <v>91</v>
      </c>
      <c r="C197" s="8">
        <v>314584</v>
      </c>
    </row>
    <row r="198" spans="1:3" s="11" customFormat="1" ht="31.25" x14ac:dyDescent="0.25">
      <c r="A198" s="6" t="s">
        <v>99</v>
      </c>
      <c r="B198" s="15" t="s">
        <v>177</v>
      </c>
      <c r="C198" s="8">
        <v>1571535</v>
      </c>
    </row>
    <row r="199" spans="1:3" s="11" customFormat="1" ht="31.25" x14ac:dyDescent="0.25">
      <c r="A199" s="6" t="s">
        <v>101</v>
      </c>
      <c r="B199" s="7" t="s">
        <v>178</v>
      </c>
      <c r="C199" s="12">
        <v>161546</v>
      </c>
    </row>
    <row r="200" spans="1:3" s="11" customFormat="1" x14ac:dyDescent="0.25">
      <c r="A200" s="6"/>
      <c r="B200" s="14" t="s">
        <v>21</v>
      </c>
      <c r="C200" s="9">
        <f>SUM(C194:C199)</f>
        <v>7165220</v>
      </c>
    </row>
    <row r="201" spans="1:3" s="11" customFormat="1" x14ac:dyDescent="0.25">
      <c r="A201" s="47" t="s">
        <v>72</v>
      </c>
      <c r="B201" s="45"/>
      <c r="C201" s="46"/>
    </row>
    <row r="202" spans="1:3" s="11" customFormat="1" ht="46.9" x14ac:dyDescent="0.25">
      <c r="A202" s="6" t="s">
        <v>95</v>
      </c>
      <c r="B202" s="17" t="s">
        <v>179</v>
      </c>
      <c r="C202" s="12">
        <v>501384</v>
      </c>
    </row>
    <row r="203" spans="1:3" s="11" customFormat="1" x14ac:dyDescent="0.25">
      <c r="A203" s="6"/>
      <c r="B203" s="14" t="s">
        <v>21</v>
      </c>
      <c r="C203" s="9">
        <f>SUM(C202)</f>
        <v>501384</v>
      </c>
    </row>
    <row r="204" spans="1:3" s="11" customFormat="1" x14ac:dyDescent="0.25">
      <c r="A204" s="47" t="s">
        <v>47</v>
      </c>
      <c r="B204" s="45"/>
      <c r="C204" s="46"/>
    </row>
    <row r="205" spans="1:3" s="11" customFormat="1" ht="46.9" x14ac:dyDescent="0.25">
      <c r="A205" s="6" t="s">
        <v>95</v>
      </c>
      <c r="B205" s="7" t="s">
        <v>180</v>
      </c>
      <c r="C205" s="12">
        <f>8000000-1791053-200000+3243981-296613</f>
        <v>8956315</v>
      </c>
    </row>
    <row r="206" spans="1:3" s="11" customFormat="1" x14ac:dyDescent="0.25">
      <c r="A206" s="6"/>
      <c r="B206" s="14" t="s">
        <v>21</v>
      </c>
      <c r="C206" s="9">
        <f>SUM(C205)</f>
        <v>8956315</v>
      </c>
    </row>
    <row r="207" spans="1:3" s="11" customFormat="1" ht="39.1" customHeight="1" x14ac:dyDescent="0.25">
      <c r="A207" s="47" t="s">
        <v>40</v>
      </c>
      <c r="B207" s="45"/>
      <c r="C207" s="46"/>
    </row>
    <row r="208" spans="1:3" s="11" customFormat="1" ht="46.9" x14ac:dyDescent="0.25">
      <c r="A208" s="6" t="s">
        <v>95</v>
      </c>
      <c r="B208" s="7" t="s">
        <v>181</v>
      </c>
      <c r="C208" s="8">
        <v>778652</v>
      </c>
    </row>
    <row r="209" spans="1:3" s="11" customFormat="1" ht="46.9" x14ac:dyDescent="0.25">
      <c r="A209" s="6" t="s">
        <v>98</v>
      </c>
      <c r="B209" s="7" t="s">
        <v>182</v>
      </c>
      <c r="C209" s="8">
        <v>291000</v>
      </c>
    </row>
    <row r="210" spans="1:3" s="11" customFormat="1" x14ac:dyDescent="0.25">
      <c r="A210" s="6"/>
      <c r="B210" s="14" t="s">
        <v>21</v>
      </c>
      <c r="C210" s="9">
        <f>SUM(C208:C209)</f>
        <v>1069652</v>
      </c>
    </row>
    <row r="211" spans="1:3" s="11" customFormat="1" x14ac:dyDescent="0.25">
      <c r="A211" s="47" t="s">
        <v>4</v>
      </c>
      <c r="B211" s="45"/>
      <c r="C211" s="46"/>
    </row>
    <row r="212" spans="1:3" s="11" customFormat="1" x14ac:dyDescent="0.25">
      <c r="A212" s="6" t="s">
        <v>95</v>
      </c>
      <c r="B212" s="7" t="s">
        <v>183</v>
      </c>
      <c r="C212" s="12">
        <v>2802743</v>
      </c>
    </row>
    <row r="213" spans="1:3" s="11" customFormat="1" x14ac:dyDescent="0.25">
      <c r="A213" s="6"/>
      <c r="B213" s="14" t="s">
        <v>21</v>
      </c>
      <c r="C213" s="9">
        <f>SUM(C212)</f>
        <v>2802743</v>
      </c>
    </row>
    <row r="214" spans="1:3" s="11" customFormat="1" x14ac:dyDescent="0.25">
      <c r="A214" s="6"/>
      <c r="B214" s="14" t="s">
        <v>13</v>
      </c>
      <c r="C214" s="9">
        <f>C213+C210+C206+C203+C200+C192+C185+C177+C166+C155+C145+C142+C134+C130+C122</f>
        <v>134182363</v>
      </c>
    </row>
    <row r="215" spans="1:3" s="11" customFormat="1" x14ac:dyDescent="0.25">
      <c r="A215" s="42" t="s">
        <v>29</v>
      </c>
      <c r="B215" s="43"/>
      <c r="C215" s="44"/>
    </row>
    <row r="216" spans="1:3" s="11" customFormat="1" x14ac:dyDescent="0.25">
      <c r="A216" s="47" t="s">
        <v>52</v>
      </c>
      <c r="B216" s="45"/>
      <c r="C216" s="46"/>
    </row>
    <row r="217" spans="1:3" s="11" customFormat="1" ht="46.9" x14ac:dyDescent="0.25">
      <c r="A217" s="6" t="s">
        <v>95</v>
      </c>
      <c r="B217" s="7" t="s">
        <v>224</v>
      </c>
      <c r="C217" s="12">
        <v>1498232</v>
      </c>
    </row>
    <row r="218" spans="1:3" s="11" customFormat="1" ht="31.25" x14ac:dyDescent="0.25">
      <c r="A218" s="6" t="s">
        <v>98</v>
      </c>
      <c r="B218" s="7" t="s">
        <v>184</v>
      </c>
      <c r="C218" s="12">
        <v>125500</v>
      </c>
    </row>
    <row r="219" spans="1:3" s="11" customFormat="1" x14ac:dyDescent="0.25">
      <c r="A219" s="13"/>
      <c r="B219" s="14" t="s">
        <v>21</v>
      </c>
      <c r="C219" s="9">
        <f>SUM(C217:C218)</f>
        <v>1623732</v>
      </c>
    </row>
    <row r="220" spans="1:3" s="11" customFormat="1" x14ac:dyDescent="0.25">
      <c r="A220" s="47" t="s">
        <v>65</v>
      </c>
      <c r="B220" s="45"/>
      <c r="C220" s="46"/>
    </row>
    <row r="221" spans="1:3" s="11" customFormat="1" ht="31.25" x14ac:dyDescent="0.25">
      <c r="A221" s="6" t="s">
        <v>95</v>
      </c>
      <c r="B221" s="7" t="s">
        <v>92</v>
      </c>
      <c r="C221" s="12">
        <v>3121495</v>
      </c>
    </row>
    <row r="222" spans="1:3" s="11" customFormat="1" x14ac:dyDescent="0.25">
      <c r="A222" s="13"/>
      <c r="B222" s="14" t="s">
        <v>21</v>
      </c>
      <c r="C222" s="9">
        <f>SUM(C221)</f>
        <v>3121495</v>
      </c>
    </row>
    <row r="223" spans="1:3" s="11" customFormat="1" x14ac:dyDescent="0.25">
      <c r="A223" s="47" t="s">
        <v>4</v>
      </c>
      <c r="B223" s="45"/>
      <c r="C223" s="46"/>
    </row>
    <row r="224" spans="1:3" s="11" customFormat="1" ht="31.25" x14ac:dyDescent="0.25">
      <c r="A224" s="6" t="s">
        <v>95</v>
      </c>
      <c r="B224" s="7" t="s">
        <v>185</v>
      </c>
      <c r="C224" s="12">
        <v>2269604</v>
      </c>
    </row>
    <row r="225" spans="1:3" s="11" customFormat="1" ht="31.25" x14ac:dyDescent="0.25">
      <c r="A225" s="6" t="s">
        <v>98</v>
      </c>
      <c r="B225" s="7" t="s">
        <v>186</v>
      </c>
      <c r="C225" s="12">
        <v>2230000</v>
      </c>
    </row>
    <row r="226" spans="1:3" s="11" customFormat="1" ht="46.9" x14ac:dyDescent="0.25">
      <c r="A226" s="6" t="s">
        <v>100</v>
      </c>
      <c r="B226" s="7" t="s">
        <v>225</v>
      </c>
      <c r="C226" s="12">
        <v>1907148</v>
      </c>
    </row>
    <row r="227" spans="1:3" s="11" customFormat="1" x14ac:dyDescent="0.25">
      <c r="A227" s="18"/>
      <c r="B227" s="14" t="s">
        <v>21</v>
      </c>
      <c r="C227" s="9">
        <f>SUM(C224:C226)</f>
        <v>6406752</v>
      </c>
    </row>
    <row r="228" spans="1:3" s="11" customFormat="1" x14ac:dyDescent="0.25">
      <c r="A228" s="47" t="s">
        <v>38</v>
      </c>
      <c r="B228" s="45"/>
      <c r="C228" s="46"/>
    </row>
    <row r="229" spans="1:3" s="11" customFormat="1" ht="46.9" x14ac:dyDescent="0.25">
      <c r="A229" s="6" t="s">
        <v>95</v>
      </c>
      <c r="B229" s="17" t="s">
        <v>187</v>
      </c>
      <c r="C229" s="12">
        <v>410026</v>
      </c>
    </row>
    <row r="230" spans="1:3" s="11" customFormat="1" ht="31.25" x14ac:dyDescent="0.25">
      <c r="A230" s="6" t="s">
        <v>98</v>
      </c>
      <c r="B230" s="7" t="s">
        <v>188</v>
      </c>
      <c r="C230" s="12">
        <v>1270085</v>
      </c>
    </row>
    <row r="231" spans="1:3" s="11" customFormat="1" ht="46.9" x14ac:dyDescent="0.25">
      <c r="A231" s="6" t="s">
        <v>100</v>
      </c>
      <c r="B231" s="17" t="s">
        <v>226</v>
      </c>
      <c r="C231" s="12">
        <v>368852</v>
      </c>
    </row>
    <row r="232" spans="1:3" s="11" customFormat="1" x14ac:dyDescent="0.25">
      <c r="A232" s="6"/>
      <c r="B232" s="14" t="s">
        <v>21</v>
      </c>
      <c r="C232" s="9">
        <f>SUM(C229:C231)</f>
        <v>2048963</v>
      </c>
    </row>
    <row r="233" spans="1:3" s="11" customFormat="1" ht="36.700000000000003" customHeight="1" x14ac:dyDescent="0.25">
      <c r="A233" s="47" t="s">
        <v>66</v>
      </c>
      <c r="B233" s="45"/>
      <c r="C233" s="46"/>
    </row>
    <row r="234" spans="1:3" s="11" customFormat="1" ht="31.25" x14ac:dyDescent="0.25">
      <c r="A234" s="6" t="s">
        <v>95</v>
      </c>
      <c r="B234" s="7" t="s">
        <v>189</v>
      </c>
      <c r="C234" s="12">
        <v>929012</v>
      </c>
    </row>
    <row r="235" spans="1:3" s="11" customFormat="1" ht="31.25" x14ac:dyDescent="0.25">
      <c r="A235" s="6" t="s">
        <v>98</v>
      </c>
      <c r="B235" s="7" t="s">
        <v>93</v>
      </c>
      <c r="C235" s="12">
        <v>746000</v>
      </c>
    </row>
    <row r="236" spans="1:3" s="11" customFormat="1" x14ac:dyDescent="0.25">
      <c r="A236" s="6"/>
      <c r="B236" s="14" t="s">
        <v>21</v>
      </c>
      <c r="C236" s="9">
        <f>SUM(C234:C235)</f>
        <v>1675012</v>
      </c>
    </row>
    <row r="237" spans="1:3" s="11" customFormat="1" x14ac:dyDescent="0.25">
      <c r="A237" s="47" t="s">
        <v>33</v>
      </c>
      <c r="B237" s="45"/>
      <c r="C237" s="46"/>
    </row>
    <row r="238" spans="1:3" s="11" customFormat="1" ht="31.25" x14ac:dyDescent="0.25">
      <c r="A238" s="6" t="s">
        <v>95</v>
      </c>
      <c r="B238" s="7" t="s">
        <v>190</v>
      </c>
      <c r="C238" s="12">
        <v>1480506</v>
      </c>
    </row>
    <row r="239" spans="1:3" s="11" customFormat="1" x14ac:dyDescent="0.25">
      <c r="A239" s="18"/>
      <c r="B239" s="14" t="s">
        <v>21</v>
      </c>
      <c r="C239" s="9">
        <f>SUM(C238)</f>
        <v>1480506</v>
      </c>
    </row>
    <row r="240" spans="1:3" s="11" customFormat="1" x14ac:dyDescent="0.25">
      <c r="A240" s="47" t="s">
        <v>70</v>
      </c>
      <c r="B240" s="45"/>
      <c r="C240" s="46"/>
    </row>
    <row r="241" spans="1:5" s="11" customFormat="1" ht="62.5" x14ac:dyDescent="0.25">
      <c r="A241" s="6" t="s">
        <v>95</v>
      </c>
      <c r="B241" s="7" t="s">
        <v>227</v>
      </c>
      <c r="C241" s="12">
        <v>400000</v>
      </c>
    </row>
    <row r="242" spans="1:5" s="11" customFormat="1" ht="46.9" x14ac:dyDescent="0.25">
      <c r="A242" s="6" t="s">
        <v>98</v>
      </c>
      <c r="B242" s="7" t="s">
        <v>191</v>
      </c>
      <c r="C242" s="12">
        <v>185000</v>
      </c>
    </row>
    <row r="243" spans="1:5" s="11" customFormat="1" x14ac:dyDescent="0.25">
      <c r="A243" s="18"/>
      <c r="B243" s="14" t="s">
        <v>21</v>
      </c>
      <c r="C243" s="9">
        <f>SUM(C241:C242)</f>
        <v>585000</v>
      </c>
    </row>
    <row r="244" spans="1:5" s="11" customFormat="1" x14ac:dyDescent="0.25">
      <c r="A244" s="47" t="s">
        <v>39</v>
      </c>
      <c r="B244" s="45"/>
      <c r="C244" s="46"/>
    </row>
    <row r="245" spans="1:5" s="11" customFormat="1" ht="31.25" x14ac:dyDescent="0.25">
      <c r="A245" s="6" t="s">
        <v>95</v>
      </c>
      <c r="B245" s="7" t="s">
        <v>228</v>
      </c>
      <c r="C245" s="12">
        <v>682482</v>
      </c>
    </row>
    <row r="246" spans="1:5" s="11" customFormat="1" ht="31.25" x14ac:dyDescent="0.25">
      <c r="A246" s="6" t="s">
        <v>98</v>
      </c>
      <c r="B246" s="7" t="s">
        <v>192</v>
      </c>
      <c r="C246" s="12">
        <v>62826</v>
      </c>
    </row>
    <row r="247" spans="1:5" s="11" customFormat="1" x14ac:dyDescent="0.25">
      <c r="A247" s="18"/>
      <c r="B247" s="14" t="s">
        <v>21</v>
      </c>
      <c r="C247" s="9">
        <f>SUM(C245:C246)</f>
        <v>745308</v>
      </c>
    </row>
    <row r="248" spans="1:5" s="11" customFormat="1" ht="36" customHeight="1" x14ac:dyDescent="0.25">
      <c r="A248" s="47" t="s">
        <v>68</v>
      </c>
      <c r="B248" s="45"/>
      <c r="C248" s="46"/>
    </row>
    <row r="249" spans="1:5" s="11" customFormat="1" ht="62.5" x14ac:dyDescent="0.25">
      <c r="A249" s="6" t="s">
        <v>95</v>
      </c>
      <c r="B249" s="7" t="s">
        <v>193</v>
      </c>
      <c r="C249" s="12">
        <v>493506</v>
      </c>
    </row>
    <row r="250" spans="1:5" s="11" customFormat="1" x14ac:dyDescent="0.25">
      <c r="A250" s="18"/>
      <c r="B250" s="14" t="s">
        <v>21</v>
      </c>
      <c r="C250" s="9">
        <f>SUM(C249)</f>
        <v>493506</v>
      </c>
    </row>
    <row r="251" spans="1:5" s="11" customFormat="1" ht="37.549999999999997" customHeight="1" x14ac:dyDescent="0.25">
      <c r="A251" s="47" t="s">
        <v>69</v>
      </c>
      <c r="B251" s="45"/>
      <c r="C251" s="46"/>
      <c r="D251" s="23"/>
      <c r="E251" s="23"/>
    </row>
    <row r="252" spans="1:5" s="11" customFormat="1" ht="46.9" x14ac:dyDescent="0.25">
      <c r="A252" s="6" t="s">
        <v>95</v>
      </c>
      <c r="B252" s="7" t="s">
        <v>94</v>
      </c>
      <c r="C252" s="12">
        <v>458340</v>
      </c>
    </row>
    <row r="253" spans="1:5" s="11" customFormat="1" x14ac:dyDescent="0.25">
      <c r="A253" s="18"/>
      <c r="B253" s="14" t="s">
        <v>21</v>
      </c>
      <c r="C253" s="9">
        <f>SUM(C252)</f>
        <v>458340</v>
      </c>
    </row>
    <row r="254" spans="1:5" s="11" customFormat="1" x14ac:dyDescent="0.25">
      <c r="A254" s="47" t="s">
        <v>35</v>
      </c>
      <c r="B254" s="45"/>
      <c r="C254" s="46"/>
    </row>
    <row r="255" spans="1:5" s="11" customFormat="1" ht="31.25" x14ac:dyDescent="0.25">
      <c r="A255" s="6" t="s">
        <v>95</v>
      </c>
      <c r="B255" s="7" t="s">
        <v>194</v>
      </c>
      <c r="C255" s="12">
        <v>500000</v>
      </c>
    </row>
    <row r="256" spans="1:5" s="11" customFormat="1" x14ac:dyDescent="0.25">
      <c r="A256" s="18"/>
      <c r="B256" s="14" t="s">
        <v>21</v>
      </c>
      <c r="C256" s="9">
        <f>SUM(C255)</f>
        <v>500000</v>
      </c>
    </row>
    <row r="257" spans="1:222" s="11" customFormat="1" x14ac:dyDescent="0.25">
      <c r="A257" s="6"/>
      <c r="B257" s="14" t="s">
        <v>14</v>
      </c>
      <c r="C257" s="9">
        <f>C256+C253+C250+C247+C243+C239+C236+C232+C227+C222+C219</f>
        <v>19138614</v>
      </c>
    </row>
    <row r="258" spans="1:222" s="11" customFormat="1" x14ac:dyDescent="0.25">
      <c r="A258" s="42" t="s">
        <v>15</v>
      </c>
      <c r="B258" s="43"/>
      <c r="C258" s="44"/>
    </row>
    <row r="259" spans="1:222" s="11" customFormat="1" ht="32.299999999999997" customHeight="1" x14ac:dyDescent="0.25">
      <c r="A259" s="6"/>
      <c r="B259" s="45" t="s">
        <v>50</v>
      </c>
      <c r="C259" s="46"/>
    </row>
    <row r="260" spans="1:222" s="11" customFormat="1" ht="31.25" x14ac:dyDescent="0.25">
      <c r="A260" s="6" t="s">
        <v>95</v>
      </c>
      <c r="B260" s="7" t="s">
        <v>51</v>
      </c>
      <c r="C260" s="8">
        <v>2000000</v>
      </c>
    </row>
    <row r="261" spans="1:222" s="11" customFormat="1" x14ac:dyDescent="0.25">
      <c r="A261" s="6"/>
      <c r="B261" s="14" t="s">
        <v>21</v>
      </c>
      <c r="C261" s="9">
        <f>SUM(C260)</f>
        <v>2000000</v>
      </c>
    </row>
    <row r="262" spans="1:222" s="11" customFormat="1" x14ac:dyDescent="0.25">
      <c r="A262" s="6"/>
      <c r="B262" s="14" t="s">
        <v>16</v>
      </c>
      <c r="C262" s="9">
        <f>SUM(C261)</f>
        <v>2000000</v>
      </c>
    </row>
    <row r="263" spans="1:222" s="11" customFormat="1" x14ac:dyDescent="0.25">
      <c r="A263" s="42" t="s">
        <v>86</v>
      </c>
      <c r="B263" s="43"/>
      <c r="C263" s="44"/>
    </row>
    <row r="264" spans="1:222" s="11" customFormat="1" x14ac:dyDescent="0.25">
      <c r="A264" s="13"/>
      <c r="B264" s="19" t="s">
        <v>22</v>
      </c>
      <c r="C264" s="24"/>
    </row>
    <row r="265" spans="1:222" s="11" customFormat="1" ht="31.25" x14ac:dyDescent="0.25">
      <c r="A265" s="6" t="s">
        <v>95</v>
      </c>
      <c r="B265" s="7" t="s">
        <v>55</v>
      </c>
      <c r="C265" s="12">
        <v>737189</v>
      </c>
    </row>
    <row r="266" spans="1:222" s="11" customFormat="1" x14ac:dyDescent="0.25">
      <c r="A266" s="6"/>
      <c r="B266" s="14" t="s">
        <v>21</v>
      </c>
      <c r="C266" s="9">
        <f>SUM(C265)</f>
        <v>737189</v>
      </c>
    </row>
    <row r="267" spans="1:222" s="11" customFormat="1" ht="15.8" customHeight="1" x14ac:dyDescent="0.25">
      <c r="A267" s="36" t="s">
        <v>26</v>
      </c>
      <c r="B267" s="37"/>
      <c r="C267" s="38"/>
    </row>
    <row r="268" spans="1:222" s="11" customFormat="1" ht="31.25" x14ac:dyDescent="0.25">
      <c r="A268" s="22" t="s">
        <v>95</v>
      </c>
      <c r="B268" s="15" t="s">
        <v>195</v>
      </c>
      <c r="C268" s="12">
        <f>1000000+250000</f>
        <v>1250000</v>
      </c>
    </row>
    <row r="269" spans="1:222" s="11" customFormat="1" x14ac:dyDescent="0.25">
      <c r="A269" s="6"/>
      <c r="B269" s="14" t="s">
        <v>21</v>
      </c>
      <c r="C269" s="9">
        <f>SUM(C268)</f>
        <v>1250000</v>
      </c>
    </row>
    <row r="270" spans="1:222" s="11" customFormat="1" x14ac:dyDescent="0.25">
      <c r="A270" s="6"/>
      <c r="B270" s="14" t="s">
        <v>82</v>
      </c>
      <c r="C270" s="9">
        <f>C269+C266</f>
        <v>1987189</v>
      </c>
    </row>
    <row r="271" spans="1:222" s="11" customFormat="1" x14ac:dyDescent="0.25">
      <c r="A271" s="42" t="s">
        <v>34</v>
      </c>
      <c r="B271" s="43"/>
      <c r="C271" s="44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  <c r="BT271" s="21"/>
      <c r="BU271" s="21"/>
      <c r="BV271" s="21"/>
      <c r="BW271" s="21"/>
      <c r="BX271" s="21"/>
      <c r="BY271" s="21"/>
      <c r="BZ271" s="21"/>
      <c r="CA271" s="21"/>
      <c r="CB271" s="21"/>
      <c r="CC271" s="21"/>
      <c r="CD271" s="21"/>
      <c r="CE271" s="21"/>
      <c r="CF271" s="21"/>
      <c r="CG271" s="21"/>
      <c r="CH271" s="21"/>
      <c r="CI271" s="21"/>
      <c r="CJ271" s="21"/>
      <c r="CK271" s="21"/>
      <c r="CL271" s="21"/>
      <c r="CM271" s="21"/>
      <c r="CN271" s="21"/>
      <c r="CO271" s="21"/>
      <c r="CP271" s="21"/>
      <c r="CQ271" s="21"/>
      <c r="CR271" s="21"/>
      <c r="CS271" s="21"/>
      <c r="CT271" s="21"/>
      <c r="CU271" s="21"/>
      <c r="CV271" s="21"/>
      <c r="CW271" s="21"/>
      <c r="CX271" s="21"/>
      <c r="CY271" s="21"/>
      <c r="CZ271" s="21"/>
      <c r="DA271" s="21"/>
      <c r="DB271" s="21"/>
      <c r="DC271" s="21"/>
      <c r="DD271" s="21"/>
      <c r="DE271" s="21"/>
      <c r="DF271" s="21"/>
      <c r="DG271" s="21"/>
      <c r="DH271" s="21"/>
      <c r="DI271" s="21"/>
      <c r="DJ271" s="21"/>
      <c r="DK271" s="21"/>
      <c r="DL271" s="21"/>
      <c r="DM271" s="21"/>
      <c r="DN271" s="21"/>
      <c r="DO271" s="21"/>
      <c r="DP271" s="21"/>
      <c r="DQ271" s="21"/>
      <c r="DR271" s="21"/>
      <c r="DS271" s="21"/>
      <c r="DT271" s="21"/>
      <c r="DU271" s="21"/>
      <c r="DV271" s="21"/>
      <c r="DW271" s="21"/>
      <c r="DX271" s="21"/>
      <c r="DY271" s="21"/>
      <c r="DZ271" s="21"/>
      <c r="EA271" s="21"/>
      <c r="EB271" s="21"/>
      <c r="EC271" s="21"/>
      <c r="ED271" s="21"/>
      <c r="EE271" s="21"/>
      <c r="EF271" s="21"/>
      <c r="EG271" s="21"/>
      <c r="EH271" s="21"/>
      <c r="EI271" s="21"/>
      <c r="EJ271" s="21"/>
      <c r="EK271" s="21"/>
      <c r="EL271" s="21"/>
      <c r="EM271" s="21"/>
      <c r="EN271" s="21"/>
      <c r="EO271" s="21"/>
      <c r="EP271" s="21"/>
      <c r="EQ271" s="21"/>
      <c r="ER271" s="21"/>
      <c r="ES271" s="21"/>
      <c r="ET271" s="21"/>
      <c r="EU271" s="21"/>
      <c r="EV271" s="21"/>
      <c r="EW271" s="21"/>
      <c r="EX271" s="21"/>
      <c r="EY271" s="21"/>
      <c r="EZ271" s="21"/>
      <c r="FA271" s="21"/>
      <c r="FB271" s="21"/>
      <c r="FC271" s="21"/>
      <c r="FD271" s="21"/>
      <c r="FE271" s="21"/>
      <c r="FF271" s="21"/>
      <c r="FG271" s="21"/>
      <c r="FH271" s="21"/>
      <c r="FI271" s="21"/>
      <c r="FJ271" s="21"/>
      <c r="FK271" s="21"/>
      <c r="FL271" s="21"/>
      <c r="FM271" s="21"/>
      <c r="FN271" s="21"/>
      <c r="FO271" s="21"/>
      <c r="FP271" s="21"/>
      <c r="FQ271" s="21"/>
      <c r="FR271" s="21"/>
      <c r="FS271" s="21"/>
      <c r="FT271" s="21"/>
      <c r="FU271" s="21"/>
      <c r="FV271" s="21"/>
      <c r="FW271" s="21"/>
      <c r="FX271" s="21"/>
      <c r="FY271" s="21"/>
      <c r="FZ271" s="21"/>
      <c r="GA271" s="21"/>
      <c r="GB271" s="21"/>
      <c r="GC271" s="21"/>
      <c r="GD271" s="21"/>
      <c r="GE271" s="21"/>
      <c r="GF271" s="21"/>
      <c r="GG271" s="21"/>
      <c r="GH271" s="21"/>
      <c r="GI271" s="21"/>
      <c r="GJ271" s="21"/>
      <c r="GK271" s="21"/>
      <c r="GL271" s="21"/>
      <c r="GM271" s="21"/>
      <c r="GN271" s="21"/>
      <c r="GO271" s="21"/>
      <c r="GP271" s="21"/>
      <c r="GQ271" s="21"/>
      <c r="GR271" s="21"/>
      <c r="GS271" s="21"/>
      <c r="GT271" s="21"/>
      <c r="GU271" s="21"/>
      <c r="GV271" s="21"/>
      <c r="GW271" s="21"/>
      <c r="GX271" s="21"/>
      <c r="GY271" s="21"/>
      <c r="GZ271" s="21"/>
      <c r="HA271" s="21"/>
      <c r="HB271" s="21"/>
      <c r="HC271" s="21"/>
      <c r="HD271" s="21"/>
      <c r="HE271" s="21"/>
      <c r="HF271" s="21"/>
      <c r="HG271" s="21"/>
      <c r="HH271" s="21"/>
      <c r="HI271" s="21"/>
      <c r="HJ271" s="21"/>
      <c r="HK271" s="21"/>
      <c r="HL271" s="21"/>
      <c r="HM271" s="21"/>
      <c r="HN271" s="21"/>
    </row>
    <row r="272" spans="1:222" s="11" customFormat="1" x14ac:dyDescent="0.25">
      <c r="A272" s="47" t="s">
        <v>35</v>
      </c>
      <c r="B272" s="45"/>
      <c r="C272" s="46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1"/>
      <c r="BR272" s="21"/>
      <c r="BS272" s="21"/>
      <c r="BT272" s="21"/>
      <c r="BU272" s="21"/>
      <c r="BV272" s="21"/>
      <c r="BW272" s="21"/>
      <c r="BX272" s="21"/>
      <c r="BY272" s="21"/>
      <c r="BZ272" s="21"/>
      <c r="CA272" s="21"/>
      <c r="CB272" s="21"/>
      <c r="CC272" s="21"/>
      <c r="CD272" s="21"/>
      <c r="CE272" s="21"/>
      <c r="CF272" s="21"/>
      <c r="CG272" s="21"/>
      <c r="CH272" s="21"/>
      <c r="CI272" s="21"/>
      <c r="CJ272" s="21"/>
      <c r="CK272" s="21"/>
      <c r="CL272" s="21"/>
      <c r="CM272" s="21"/>
      <c r="CN272" s="21"/>
      <c r="CO272" s="21"/>
      <c r="CP272" s="21"/>
      <c r="CQ272" s="21"/>
      <c r="CR272" s="21"/>
      <c r="CS272" s="21"/>
      <c r="CT272" s="21"/>
      <c r="CU272" s="21"/>
      <c r="CV272" s="21"/>
      <c r="CW272" s="21"/>
      <c r="CX272" s="21"/>
      <c r="CY272" s="21"/>
      <c r="CZ272" s="21"/>
      <c r="DA272" s="21"/>
      <c r="DB272" s="21"/>
      <c r="DC272" s="21"/>
      <c r="DD272" s="21"/>
      <c r="DE272" s="21"/>
      <c r="DF272" s="21"/>
      <c r="DG272" s="21"/>
      <c r="DH272" s="21"/>
      <c r="DI272" s="21"/>
      <c r="DJ272" s="21"/>
      <c r="DK272" s="21"/>
      <c r="DL272" s="21"/>
      <c r="DM272" s="21"/>
      <c r="DN272" s="21"/>
      <c r="DO272" s="21"/>
      <c r="DP272" s="21"/>
      <c r="DQ272" s="21"/>
      <c r="DR272" s="21"/>
      <c r="DS272" s="21"/>
      <c r="DT272" s="21"/>
      <c r="DU272" s="21"/>
      <c r="DV272" s="21"/>
      <c r="DW272" s="21"/>
      <c r="DX272" s="21"/>
      <c r="DY272" s="21"/>
      <c r="DZ272" s="21"/>
      <c r="EA272" s="21"/>
      <c r="EB272" s="21"/>
      <c r="EC272" s="21"/>
      <c r="ED272" s="21"/>
      <c r="EE272" s="21"/>
      <c r="EF272" s="21"/>
      <c r="EG272" s="21"/>
      <c r="EH272" s="21"/>
      <c r="EI272" s="21"/>
      <c r="EJ272" s="21"/>
      <c r="EK272" s="21"/>
      <c r="EL272" s="21"/>
      <c r="EM272" s="21"/>
      <c r="EN272" s="21"/>
      <c r="EO272" s="21"/>
      <c r="EP272" s="21"/>
      <c r="EQ272" s="21"/>
      <c r="ER272" s="21"/>
      <c r="ES272" s="21"/>
      <c r="ET272" s="21"/>
      <c r="EU272" s="21"/>
      <c r="EV272" s="21"/>
      <c r="EW272" s="21"/>
      <c r="EX272" s="21"/>
      <c r="EY272" s="21"/>
      <c r="EZ272" s="21"/>
      <c r="FA272" s="21"/>
      <c r="FB272" s="21"/>
      <c r="FC272" s="21"/>
      <c r="FD272" s="21"/>
      <c r="FE272" s="21"/>
      <c r="FF272" s="21"/>
      <c r="FG272" s="21"/>
      <c r="FH272" s="21"/>
      <c r="FI272" s="21"/>
      <c r="FJ272" s="21"/>
      <c r="FK272" s="21"/>
      <c r="FL272" s="21"/>
      <c r="FM272" s="21"/>
      <c r="FN272" s="21"/>
      <c r="FO272" s="21"/>
      <c r="FP272" s="21"/>
      <c r="FQ272" s="21"/>
      <c r="FR272" s="21"/>
      <c r="FS272" s="21"/>
      <c r="FT272" s="21"/>
      <c r="FU272" s="21"/>
      <c r="FV272" s="21"/>
      <c r="FW272" s="21"/>
      <c r="FX272" s="21"/>
      <c r="FY272" s="21"/>
      <c r="FZ272" s="21"/>
      <c r="GA272" s="21"/>
      <c r="GB272" s="21"/>
      <c r="GC272" s="21"/>
      <c r="GD272" s="21"/>
      <c r="GE272" s="21"/>
      <c r="GF272" s="21"/>
      <c r="GG272" s="21"/>
      <c r="GH272" s="21"/>
      <c r="GI272" s="21"/>
      <c r="GJ272" s="21"/>
      <c r="GK272" s="21"/>
      <c r="GL272" s="21"/>
      <c r="GM272" s="21"/>
      <c r="GN272" s="21"/>
      <c r="GO272" s="21"/>
      <c r="GP272" s="21"/>
      <c r="GQ272" s="21"/>
      <c r="GR272" s="21"/>
      <c r="GS272" s="21"/>
      <c r="GT272" s="21"/>
      <c r="GU272" s="21"/>
      <c r="GV272" s="21"/>
      <c r="GW272" s="21"/>
      <c r="GX272" s="21"/>
      <c r="GY272" s="21"/>
      <c r="GZ272" s="21"/>
      <c r="HA272" s="21"/>
      <c r="HB272" s="21"/>
      <c r="HC272" s="21"/>
      <c r="HD272" s="21"/>
      <c r="HE272" s="21"/>
      <c r="HF272" s="21"/>
      <c r="HG272" s="21"/>
      <c r="HH272" s="21"/>
      <c r="HI272" s="21"/>
      <c r="HJ272" s="21"/>
      <c r="HK272" s="21"/>
      <c r="HL272" s="21"/>
      <c r="HM272" s="21"/>
      <c r="HN272" s="21"/>
    </row>
    <row r="273" spans="1:222" s="11" customFormat="1" ht="31.25" x14ac:dyDescent="0.25">
      <c r="A273" s="6" t="s">
        <v>95</v>
      </c>
      <c r="B273" s="7" t="s">
        <v>48</v>
      </c>
      <c r="C273" s="8">
        <v>150000</v>
      </c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21"/>
      <c r="BY273" s="21"/>
      <c r="BZ273" s="21"/>
      <c r="CA273" s="21"/>
      <c r="CB273" s="21"/>
      <c r="CC273" s="21"/>
      <c r="CD273" s="21"/>
      <c r="CE273" s="21"/>
      <c r="CF273" s="21"/>
      <c r="CG273" s="21"/>
      <c r="CH273" s="21"/>
      <c r="CI273" s="21"/>
      <c r="CJ273" s="21"/>
      <c r="CK273" s="21"/>
      <c r="CL273" s="21"/>
      <c r="CM273" s="21"/>
      <c r="CN273" s="21"/>
      <c r="CO273" s="21"/>
      <c r="CP273" s="21"/>
      <c r="CQ273" s="21"/>
      <c r="CR273" s="21"/>
      <c r="CS273" s="21"/>
      <c r="CT273" s="21"/>
      <c r="CU273" s="21"/>
      <c r="CV273" s="21"/>
      <c r="CW273" s="21"/>
      <c r="CX273" s="21"/>
      <c r="CY273" s="21"/>
      <c r="CZ273" s="21"/>
      <c r="DA273" s="21"/>
      <c r="DB273" s="21"/>
      <c r="DC273" s="21"/>
      <c r="DD273" s="21"/>
      <c r="DE273" s="21"/>
      <c r="DF273" s="21"/>
      <c r="DG273" s="21"/>
      <c r="DH273" s="21"/>
      <c r="DI273" s="21"/>
      <c r="DJ273" s="21"/>
      <c r="DK273" s="21"/>
      <c r="DL273" s="21"/>
      <c r="DM273" s="21"/>
      <c r="DN273" s="21"/>
      <c r="DO273" s="21"/>
      <c r="DP273" s="21"/>
      <c r="DQ273" s="21"/>
      <c r="DR273" s="21"/>
      <c r="DS273" s="21"/>
      <c r="DT273" s="21"/>
      <c r="DU273" s="21"/>
      <c r="DV273" s="21"/>
      <c r="DW273" s="21"/>
      <c r="DX273" s="21"/>
      <c r="DY273" s="21"/>
      <c r="DZ273" s="21"/>
      <c r="EA273" s="21"/>
      <c r="EB273" s="21"/>
      <c r="EC273" s="21"/>
      <c r="ED273" s="21"/>
      <c r="EE273" s="21"/>
      <c r="EF273" s="21"/>
      <c r="EG273" s="21"/>
      <c r="EH273" s="21"/>
      <c r="EI273" s="21"/>
      <c r="EJ273" s="21"/>
      <c r="EK273" s="21"/>
      <c r="EL273" s="21"/>
      <c r="EM273" s="21"/>
      <c r="EN273" s="21"/>
      <c r="EO273" s="21"/>
      <c r="EP273" s="21"/>
      <c r="EQ273" s="21"/>
      <c r="ER273" s="21"/>
      <c r="ES273" s="21"/>
      <c r="ET273" s="21"/>
      <c r="EU273" s="21"/>
      <c r="EV273" s="21"/>
      <c r="EW273" s="21"/>
      <c r="EX273" s="21"/>
      <c r="EY273" s="21"/>
      <c r="EZ273" s="21"/>
      <c r="FA273" s="21"/>
      <c r="FB273" s="21"/>
      <c r="FC273" s="21"/>
      <c r="FD273" s="21"/>
      <c r="FE273" s="21"/>
      <c r="FF273" s="21"/>
      <c r="FG273" s="21"/>
      <c r="FH273" s="21"/>
      <c r="FI273" s="21"/>
      <c r="FJ273" s="21"/>
      <c r="FK273" s="21"/>
      <c r="FL273" s="21"/>
      <c r="FM273" s="21"/>
      <c r="FN273" s="21"/>
      <c r="FO273" s="21"/>
      <c r="FP273" s="21"/>
      <c r="FQ273" s="21"/>
      <c r="FR273" s="21"/>
      <c r="FS273" s="21"/>
      <c r="FT273" s="21"/>
      <c r="FU273" s="21"/>
      <c r="FV273" s="21"/>
      <c r="FW273" s="21"/>
      <c r="FX273" s="21"/>
      <c r="FY273" s="21"/>
      <c r="FZ273" s="21"/>
      <c r="GA273" s="21"/>
      <c r="GB273" s="21"/>
      <c r="GC273" s="21"/>
      <c r="GD273" s="21"/>
      <c r="GE273" s="21"/>
      <c r="GF273" s="21"/>
      <c r="GG273" s="21"/>
      <c r="GH273" s="21"/>
      <c r="GI273" s="21"/>
      <c r="GJ273" s="21"/>
      <c r="GK273" s="21"/>
      <c r="GL273" s="21"/>
      <c r="GM273" s="21"/>
      <c r="GN273" s="21"/>
      <c r="GO273" s="21"/>
      <c r="GP273" s="21"/>
      <c r="GQ273" s="21"/>
      <c r="GR273" s="21"/>
      <c r="GS273" s="21"/>
      <c r="GT273" s="21"/>
      <c r="GU273" s="21"/>
      <c r="GV273" s="21"/>
      <c r="GW273" s="21"/>
      <c r="GX273" s="21"/>
      <c r="GY273" s="21"/>
      <c r="GZ273" s="21"/>
      <c r="HA273" s="21"/>
      <c r="HB273" s="21"/>
      <c r="HC273" s="21"/>
      <c r="HD273" s="21"/>
      <c r="HE273" s="21"/>
      <c r="HF273" s="21"/>
      <c r="HG273" s="21"/>
      <c r="HH273" s="21"/>
      <c r="HI273" s="21"/>
      <c r="HJ273" s="21"/>
      <c r="HK273" s="21"/>
      <c r="HL273" s="21"/>
      <c r="HM273" s="21"/>
      <c r="HN273" s="21"/>
    </row>
    <row r="274" spans="1:222" s="11" customFormat="1" x14ac:dyDescent="0.25">
      <c r="A274" s="6"/>
      <c r="B274" s="14" t="s">
        <v>21</v>
      </c>
      <c r="C274" s="9">
        <f>SUM(C273)</f>
        <v>150000</v>
      </c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1"/>
      <c r="BP274" s="21"/>
      <c r="BQ274" s="21"/>
      <c r="BR274" s="21"/>
      <c r="BS274" s="21"/>
      <c r="BT274" s="21"/>
      <c r="BU274" s="21"/>
      <c r="BV274" s="21"/>
      <c r="BW274" s="21"/>
      <c r="BX274" s="21"/>
      <c r="BY274" s="21"/>
      <c r="BZ274" s="21"/>
      <c r="CA274" s="21"/>
      <c r="CB274" s="21"/>
      <c r="CC274" s="21"/>
      <c r="CD274" s="21"/>
      <c r="CE274" s="21"/>
      <c r="CF274" s="21"/>
      <c r="CG274" s="21"/>
      <c r="CH274" s="21"/>
      <c r="CI274" s="21"/>
      <c r="CJ274" s="21"/>
      <c r="CK274" s="21"/>
      <c r="CL274" s="21"/>
      <c r="CM274" s="21"/>
      <c r="CN274" s="21"/>
      <c r="CO274" s="21"/>
      <c r="CP274" s="21"/>
      <c r="CQ274" s="21"/>
      <c r="CR274" s="21"/>
      <c r="CS274" s="21"/>
      <c r="CT274" s="21"/>
      <c r="CU274" s="21"/>
      <c r="CV274" s="21"/>
      <c r="CW274" s="21"/>
      <c r="CX274" s="21"/>
      <c r="CY274" s="21"/>
      <c r="CZ274" s="21"/>
      <c r="DA274" s="21"/>
      <c r="DB274" s="21"/>
      <c r="DC274" s="21"/>
      <c r="DD274" s="21"/>
      <c r="DE274" s="21"/>
      <c r="DF274" s="21"/>
      <c r="DG274" s="21"/>
      <c r="DH274" s="21"/>
      <c r="DI274" s="21"/>
      <c r="DJ274" s="21"/>
      <c r="DK274" s="21"/>
      <c r="DL274" s="21"/>
      <c r="DM274" s="21"/>
      <c r="DN274" s="21"/>
      <c r="DO274" s="21"/>
      <c r="DP274" s="21"/>
      <c r="DQ274" s="21"/>
      <c r="DR274" s="21"/>
      <c r="DS274" s="21"/>
      <c r="DT274" s="21"/>
      <c r="DU274" s="21"/>
      <c r="DV274" s="21"/>
      <c r="DW274" s="21"/>
      <c r="DX274" s="21"/>
      <c r="DY274" s="21"/>
      <c r="DZ274" s="21"/>
      <c r="EA274" s="21"/>
      <c r="EB274" s="21"/>
      <c r="EC274" s="21"/>
      <c r="ED274" s="21"/>
      <c r="EE274" s="21"/>
      <c r="EF274" s="21"/>
      <c r="EG274" s="21"/>
      <c r="EH274" s="21"/>
      <c r="EI274" s="21"/>
      <c r="EJ274" s="21"/>
      <c r="EK274" s="21"/>
      <c r="EL274" s="21"/>
      <c r="EM274" s="21"/>
      <c r="EN274" s="21"/>
      <c r="EO274" s="21"/>
      <c r="EP274" s="21"/>
      <c r="EQ274" s="21"/>
      <c r="ER274" s="21"/>
      <c r="ES274" s="21"/>
      <c r="ET274" s="21"/>
      <c r="EU274" s="21"/>
      <c r="EV274" s="21"/>
      <c r="EW274" s="21"/>
      <c r="EX274" s="21"/>
      <c r="EY274" s="21"/>
      <c r="EZ274" s="21"/>
      <c r="FA274" s="21"/>
      <c r="FB274" s="21"/>
      <c r="FC274" s="21"/>
      <c r="FD274" s="21"/>
      <c r="FE274" s="21"/>
      <c r="FF274" s="21"/>
      <c r="FG274" s="21"/>
      <c r="FH274" s="21"/>
      <c r="FI274" s="21"/>
      <c r="FJ274" s="21"/>
      <c r="FK274" s="21"/>
      <c r="FL274" s="21"/>
      <c r="FM274" s="21"/>
      <c r="FN274" s="21"/>
      <c r="FO274" s="21"/>
      <c r="FP274" s="21"/>
      <c r="FQ274" s="21"/>
      <c r="FR274" s="21"/>
      <c r="FS274" s="21"/>
      <c r="FT274" s="21"/>
      <c r="FU274" s="21"/>
      <c r="FV274" s="21"/>
      <c r="FW274" s="21"/>
      <c r="FX274" s="21"/>
      <c r="FY274" s="21"/>
      <c r="FZ274" s="21"/>
      <c r="GA274" s="21"/>
      <c r="GB274" s="21"/>
      <c r="GC274" s="21"/>
      <c r="GD274" s="21"/>
      <c r="GE274" s="21"/>
      <c r="GF274" s="21"/>
      <c r="GG274" s="21"/>
      <c r="GH274" s="21"/>
      <c r="GI274" s="21"/>
      <c r="GJ274" s="21"/>
      <c r="GK274" s="21"/>
      <c r="GL274" s="21"/>
      <c r="GM274" s="21"/>
      <c r="GN274" s="21"/>
      <c r="GO274" s="21"/>
      <c r="GP274" s="21"/>
      <c r="GQ274" s="21"/>
      <c r="GR274" s="21"/>
      <c r="GS274" s="21"/>
      <c r="GT274" s="21"/>
      <c r="GU274" s="21"/>
      <c r="GV274" s="21"/>
      <c r="GW274" s="21"/>
      <c r="GX274" s="21"/>
      <c r="GY274" s="21"/>
      <c r="GZ274" s="21"/>
      <c r="HA274" s="21"/>
      <c r="HB274" s="21"/>
      <c r="HC274" s="21"/>
      <c r="HD274" s="21"/>
      <c r="HE274" s="21"/>
      <c r="HF274" s="21"/>
      <c r="HG274" s="21"/>
      <c r="HH274" s="21"/>
      <c r="HI274" s="21"/>
      <c r="HJ274" s="21"/>
      <c r="HK274" s="21"/>
      <c r="HL274" s="21"/>
      <c r="HM274" s="21"/>
      <c r="HN274" s="21"/>
    </row>
    <row r="275" spans="1:222" s="11" customFormat="1" x14ac:dyDescent="0.25">
      <c r="A275" s="6"/>
      <c r="B275" s="14" t="s">
        <v>37</v>
      </c>
      <c r="C275" s="9">
        <f>SUM(C274)</f>
        <v>150000</v>
      </c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  <c r="BO275" s="21"/>
      <c r="BP275" s="21"/>
      <c r="BQ275" s="21"/>
      <c r="BR275" s="21"/>
      <c r="BS275" s="21"/>
      <c r="BT275" s="21"/>
      <c r="BU275" s="21"/>
      <c r="BV275" s="21"/>
      <c r="BW275" s="21"/>
      <c r="BX275" s="21"/>
      <c r="BY275" s="21"/>
      <c r="BZ275" s="21"/>
      <c r="CA275" s="21"/>
      <c r="CB275" s="21"/>
      <c r="CC275" s="21"/>
      <c r="CD275" s="21"/>
      <c r="CE275" s="21"/>
      <c r="CF275" s="21"/>
      <c r="CG275" s="21"/>
      <c r="CH275" s="21"/>
      <c r="CI275" s="21"/>
      <c r="CJ275" s="21"/>
      <c r="CK275" s="21"/>
      <c r="CL275" s="21"/>
      <c r="CM275" s="21"/>
      <c r="CN275" s="21"/>
      <c r="CO275" s="21"/>
      <c r="CP275" s="21"/>
      <c r="CQ275" s="21"/>
      <c r="CR275" s="21"/>
      <c r="CS275" s="21"/>
      <c r="CT275" s="21"/>
      <c r="CU275" s="21"/>
      <c r="CV275" s="21"/>
      <c r="CW275" s="21"/>
      <c r="CX275" s="21"/>
      <c r="CY275" s="21"/>
      <c r="CZ275" s="21"/>
      <c r="DA275" s="21"/>
      <c r="DB275" s="21"/>
      <c r="DC275" s="21"/>
      <c r="DD275" s="21"/>
      <c r="DE275" s="21"/>
      <c r="DF275" s="21"/>
      <c r="DG275" s="21"/>
      <c r="DH275" s="21"/>
      <c r="DI275" s="21"/>
      <c r="DJ275" s="21"/>
      <c r="DK275" s="21"/>
      <c r="DL275" s="21"/>
      <c r="DM275" s="21"/>
      <c r="DN275" s="21"/>
      <c r="DO275" s="21"/>
      <c r="DP275" s="21"/>
      <c r="DQ275" s="21"/>
      <c r="DR275" s="21"/>
      <c r="DS275" s="21"/>
      <c r="DT275" s="21"/>
      <c r="DU275" s="21"/>
      <c r="DV275" s="21"/>
      <c r="DW275" s="21"/>
      <c r="DX275" s="21"/>
      <c r="DY275" s="21"/>
      <c r="DZ275" s="21"/>
      <c r="EA275" s="21"/>
      <c r="EB275" s="21"/>
      <c r="EC275" s="21"/>
      <c r="ED275" s="21"/>
      <c r="EE275" s="21"/>
      <c r="EF275" s="21"/>
      <c r="EG275" s="21"/>
      <c r="EH275" s="21"/>
      <c r="EI275" s="21"/>
      <c r="EJ275" s="21"/>
      <c r="EK275" s="21"/>
      <c r="EL275" s="21"/>
      <c r="EM275" s="21"/>
      <c r="EN275" s="21"/>
      <c r="EO275" s="21"/>
      <c r="EP275" s="21"/>
      <c r="EQ275" s="21"/>
      <c r="ER275" s="21"/>
      <c r="ES275" s="21"/>
      <c r="ET275" s="21"/>
      <c r="EU275" s="21"/>
      <c r="EV275" s="21"/>
      <c r="EW275" s="21"/>
      <c r="EX275" s="21"/>
      <c r="EY275" s="21"/>
      <c r="EZ275" s="21"/>
      <c r="FA275" s="21"/>
      <c r="FB275" s="21"/>
      <c r="FC275" s="21"/>
      <c r="FD275" s="21"/>
      <c r="FE275" s="21"/>
      <c r="FF275" s="21"/>
      <c r="FG275" s="21"/>
      <c r="FH275" s="21"/>
      <c r="FI275" s="21"/>
      <c r="FJ275" s="21"/>
      <c r="FK275" s="21"/>
      <c r="FL275" s="21"/>
      <c r="FM275" s="21"/>
      <c r="FN275" s="21"/>
      <c r="FO275" s="21"/>
      <c r="FP275" s="21"/>
      <c r="FQ275" s="21"/>
      <c r="FR275" s="21"/>
      <c r="FS275" s="21"/>
      <c r="FT275" s="21"/>
      <c r="FU275" s="21"/>
      <c r="FV275" s="21"/>
      <c r="FW275" s="21"/>
      <c r="FX275" s="21"/>
      <c r="FY275" s="21"/>
      <c r="FZ275" s="21"/>
      <c r="GA275" s="21"/>
      <c r="GB275" s="21"/>
      <c r="GC275" s="21"/>
      <c r="GD275" s="21"/>
      <c r="GE275" s="21"/>
      <c r="GF275" s="21"/>
      <c r="GG275" s="21"/>
      <c r="GH275" s="21"/>
      <c r="GI275" s="21"/>
      <c r="GJ275" s="21"/>
      <c r="GK275" s="21"/>
      <c r="GL275" s="21"/>
      <c r="GM275" s="21"/>
      <c r="GN275" s="21"/>
      <c r="GO275" s="21"/>
      <c r="GP275" s="21"/>
      <c r="GQ275" s="21"/>
      <c r="GR275" s="21"/>
      <c r="GS275" s="21"/>
      <c r="GT275" s="21"/>
      <c r="GU275" s="21"/>
      <c r="GV275" s="21"/>
      <c r="GW275" s="21"/>
      <c r="GX275" s="21"/>
      <c r="GY275" s="21"/>
      <c r="GZ275" s="21"/>
      <c r="HA275" s="21"/>
      <c r="HB275" s="21"/>
      <c r="HC275" s="21"/>
      <c r="HD275" s="21"/>
      <c r="HE275" s="21"/>
      <c r="HF275" s="21"/>
      <c r="HG275" s="21"/>
      <c r="HH275" s="21"/>
      <c r="HI275" s="21"/>
      <c r="HJ275" s="21"/>
      <c r="HK275" s="21"/>
      <c r="HL275" s="21"/>
      <c r="HM275" s="21"/>
      <c r="HN275" s="21"/>
    </row>
    <row r="276" spans="1:222" s="11" customFormat="1" ht="38.25" customHeight="1" x14ac:dyDescent="0.25">
      <c r="A276" s="42" t="s">
        <v>23</v>
      </c>
      <c r="B276" s="43"/>
      <c r="C276" s="44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  <c r="BL276" s="21"/>
      <c r="BM276" s="21"/>
      <c r="BN276" s="21"/>
      <c r="BO276" s="21"/>
      <c r="BP276" s="21"/>
      <c r="BQ276" s="21"/>
      <c r="BR276" s="21"/>
      <c r="BS276" s="21"/>
      <c r="BT276" s="21"/>
      <c r="BU276" s="21"/>
      <c r="BV276" s="21"/>
      <c r="BW276" s="21"/>
      <c r="BX276" s="21"/>
      <c r="BY276" s="21"/>
      <c r="BZ276" s="21"/>
      <c r="CA276" s="21"/>
      <c r="CB276" s="21"/>
      <c r="CC276" s="21"/>
      <c r="CD276" s="21"/>
      <c r="CE276" s="21"/>
      <c r="CF276" s="21"/>
      <c r="CG276" s="21"/>
      <c r="CH276" s="21"/>
      <c r="CI276" s="21"/>
      <c r="CJ276" s="21"/>
      <c r="CK276" s="21"/>
      <c r="CL276" s="21"/>
      <c r="CM276" s="21"/>
      <c r="CN276" s="21"/>
      <c r="CO276" s="21"/>
      <c r="CP276" s="21"/>
      <c r="CQ276" s="21"/>
      <c r="CR276" s="21"/>
      <c r="CS276" s="21"/>
      <c r="CT276" s="21"/>
      <c r="CU276" s="21"/>
      <c r="CV276" s="21"/>
      <c r="CW276" s="21"/>
      <c r="CX276" s="21"/>
      <c r="CY276" s="21"/>
      <c r="CZ276" s="21"/>
      <c r="DA276" s="21"/>
      <c r="DB276" s="21"/>
      <c r="DC276" s="21"/>
      <c r="DD276" s="21"/>
      <c r="DE276" s="21"/>
      <c r="DF276" s="21"/>
      <c r="DG276" s="21"/>
      <c r="DH276" s="21"/>
      <c r="DI276" s="21"/>
      <c r="DJ276" s="21"/>
      <c r="DK276" s="21"/>
      <c r="DL276" s="21"/>
      <c r="DM276" s="21"/>
      <c r="DN276" s="21"/>
      <c r="DO276" s="21"/>
      <c r="DP276" s="21"/>
      <c r="DQ276" s="21"/>
      <c r="DR276" s="21"/>
      <c r="DS276" s="21"/>
      <c r="DT276" s="21"/>
      <c r="DU276" s="21"/>
      <c r="DV276" s="21"/>
      <c r="DW276" s="21"/>
      <c r="DX276" s="21"/>
      <c r="DY276" s="21"/>
      <c r="DZ276" s="21"/>
      <c r="EA276" s="21"/>
      <c r="EB276" s="21"/>
      <c r="EC276" s="21"/>
      <c r="ED276" s="21"/>
      <c r="EE276" s="21"/>
      <c r="EF276" s="21"/>
      <c r="EG276" s="21"/>
      <c r="EH276" s="21"/>
      <c r="EI276" s="21"/>
      <c r="EJ276" s="21"/>
      <c r="EK276" s="21"/>
      <c r="EL276" s="21"/>
      <c r="EM276" s="21"/>
      <c r="EN276" s="21"/>
      <c r="EO276" s="21"/>
      <c r="EP276" s="21"/>
      <c r="EQ276" s="21"/>
      <c r="ER276" s="21"/>
      <c r="ES276" s="21"/>
      <c r="ET276" s="21"/>
      <c r="EU276" s="21"/>
      <c r="EV276" s="21"/>
      <c r="EW276" s="21"/>
      <c r="EX276" s="21"/>
      <c r="EY276" s="21"/>
      <c r="EZ276" s="21"/>
      <c r="FA276" s="21"/>
      <c r="FB276" s="21"/>
      <c r="FC276" s="21"/>
      <c r="FD276" s="21"/>
      <c r="FE276" s="21"/>
      <c r="FF276" s="21"/>
      <c r="FG276" s="21"/>
      <c r="FH276" s="21"/>
      <c r="FI276" s="21"/>
      <c r="FJ276" s="21"/>
      <c r="FK276" s="21"/>
      <c r="FL276" s="21"/>
      <c r="FM276" s="21"/>
      <c r="FN276" s="21"/>
      <c r="FO276" s="21"/>
      <c r="FP276" s="21"/>
      <c r="FQ276" s="21"/>
      <c r="FR276" s="21"/>
      <c r="FS276" s="21"/>
      <c r="FT276" s="21"/>
      <c r="FU276" s="21"/>
      <c r="FV276" s="21"/>
      <c r="FW276" s="21"/>
      <c r="FX276" s="21"/>
      <c r="FY276" s="21"/>
      <c r="FZ276" s="21"/>
      <c r="GA276" s="21"/>
      <c r="GB276" s="21"/>
      <c r="GC276" s="21"/>
      <c r="GD276" s="21"/>
      <c r="GE276" s="21"/>
      <c r="GF276" s="21"/>
      <c r="GG276" s="21"/>
      <c r="GH276" s="21"/>
      <c r="GI276" s="21"/>
      <c r="GJ276" s="21"/>
      <c r="GK276" s="21"/>
      <c r="GL276" s="21"/>
      <c r="GM276" s="21"/>
      <c r="GN276" s="21"/>
      <c r="GO276" s="21"/>
      <c r="GP276" s="21"/>
      <c r="GQ276" s="21"/>
      <c r="GR276" s="21"/>
      <c r="GS276" s="21"/>
      <c r="GT276" s="21"/>
      <c r="GU276" s="21"/>
      <c r="GV276" s="21"/>
      <c r="GW276" s="21"/>
      <c r="GX276" s="21"/>
      <c r="GY276" s="21"/>
      <c r="GZ276" s="21"/>
      <c r="HA276" s="21"/>
      <c r="HB276" s="21"/>
      <c r="HC276" s="21"/>
      <c r="HD276" s="21"/>
      <c r="HE276" s="21"/>
      <c r="HF276" s="21"/>
      <c r="HG276" s="21"/>
      <c r="HH276" s="21"/>
      <c r="HI276" s="21"/>
      <c r="HJ276" s="21"/>
      <c r="HK276" s="21"/>
      <c r="HL276" s="21"/>
      <c r="HM276" s="21"/>
      <c r="HN276" s="21"/>
    </row>
    <row r="277" spans="1:222" s="11" customFormat="1" x14ac:dyDescent="0.25">
      <c r="A277" s="47" t="s">
        <v>74</v>
      </c>
      <c r="B277" s="45"/>
      <c r="C277" s="46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  <c r="BO277" s="21"/>
      <c r="BP277" s="21"/>
      <c r="BQ277" s="21"/>
      <c r="BR277" s="21"/>
      <c r="BS277" s="21"/>
      <c r="BT277" s="21"/>
      <c r="BU277" s="21"/>
      <c r="BV277" s="21"/>
      <c r="BW277" s="21"/>
      <c r="BX277" s="21"/>
      <c r="BY277" s="21"/>
      <c r="BZ277" s="21"/>
      <c r="CA277" s="21"/>
      <c r="CB277" s="21"/>
      <c r="CC277" s="21"/>
      <c r="CD277" s="21"/>
      <c r="CE277" s="21"/>
      <c r="CF277" s="21"/>
      <c r="CG277" s="21"/>
      <c r="CH277" s="21"/>
      <c r="CI277" s="21"/>
      <c r="CJ277" s="21"/>
      <c r="CK277" s="21"/>
      <c r="CL277" s="21"/>
      <c r="CM277" s="21"/>
      <c r="CN277" s="21"/>
      <c r="CO277" s="21"/>
      <c r="CP277" s="21"/>
      <c r="CQ277" s="21"/>
      <c r="CR277" s="21"/>
      <c r="CS277" s="21"/>
      <c r="CT277" s="21"/>
      <c r="CU277" s="21"/>
      <c r="CV277" s="21"/>
      <c r="CW277" s="21"/>
      <c r="CX277" s="21"/>
      <c r="CY277" s="21"/>
      <c r="CZ277" s="21"/>
      <c r="DA277" s="21"/>
      <c r="DB277" s="21"/>
      <c r="DC277" s="21"/>
      <c r="DD277" s="21"/>
      <c r="DE277" s="21"/>
      <c r="DF277" s="21"/>
      <c r="DG277" s="21"/>
      <c r="DH277" s="21"/>
      <c r="DI277" s="21"/>
      <c r="DJ277" s="21"/>
      <c r="DK277" s="21"/>
      <c r="DL277" s="21"/>
      <c r="DM277" s="21"/>
      <c r="DN277" s="21"/>
      <c r="DO277" s="21"/>
      <c r="DP277" s="21"/>
      <c r="DQ277" s="21"/>
      <c r="DR277" s="21"/>
      <c r="DS277" s="21"/>
      <c r="DT277" s="21"/>
      <c r="DU277" s="21"/>
      <c r="DV277" s="21"/>
      <c r="DW277" s="21"/>
      <c r="DX277" s="21"/>
      <c r="DY277" s="21"/>
      <c r="DZ277" s="21"/>
      <c r="EA277" s="21"/>
      <c r="EB277" s="21"/>
      <c r="EC277" s="21"/>
      <c r="ED277" s="21"/>
      <c r="EE277" s="21"/>
      <c r="EF277" s="21"/>
      <c r="EG277" s="21"/>
      <c r="EH277" s="21"/>
      <c r="EI277" s="21"/>
      <c r="EJ277" s="21"/>
      <c r="EK277" s="21"/>
      <c r="EL277" s="21"/>
      <c r="EM277" s="21"/>
      <c r="EN277" s="21"/>
      <c r="EO277" s="21"/>
      <c r="EP277" s="21"/>
      <c r="EQ277" s="21"/>
      <c r="ER277" s="21"/>
      <c r="ES277" s="21"/>
      <c r="ET277" s="21"/>
      <c r="EU277" s="21"/>
      <c r="EV277" s="21"/>
      <c r="EW277" s="21"/>
      <c r="EX277" s="21"/>
      <c r="EY277" s="21"/>
      <c r="EZ277" s="21"/>
      <c r="FA277" s="21"/>
      <c r="FB277" s="21"/>
      <c r="FC277" s="21"/>
      <c r="FD277" s="21"/>
      <c r="FE277" s="21"/>
      <c r="FF277" s="21"/>
      <c r="FG277" s="21"/>
      <c r="FH277" s="21"/>
      <c r="FI277" s="21"/>
      <c r="FJ277" s="21"/>
      <c r="FK277" s="21"/>
      <c r="FL277" s="21"/>
      <c r="FM277" s="21"/>
      <c r="FN277" s="21"/>
      <c r="FO277" s="21"/>
      <c r="FP277" s="21"/>
      <c r="FQ277" s="21"/>
      <c r="FR277" s="21"/>
      <c r="FS277" s="21"/>
      <c r="FT277" s="21"/>
      <c r="FU277" s="21"/>
      <c r="FV277" s="21"/>
      <c r="FW277" s="21"/>
      <c r="FX277" s="21"/>
      <c r="FY277" s="21"/>
      <c r="FZ277" s="21"/>
      <c r="GA277" s="21"/>
      <c r="GB277" s="21"/>
      <c r="GC277" s="21"/>
      <c r="GD277" s="21"/>
      <c r="GE277" s="21"/>
      <c r="GF277" s="21"/>
      <c r="GG277" s="21"/>
      <c r="GH277" s="21"/>
      <c r="GI277" s="21"/>
      <c r="GJ277" s="21"/>
      <c r="GK277" s="21"/>
      <c r="GL277" s="21"/>
      <c r="GM277" s="21"/>
      <c r="GN277" s="21"/>
      <c r="GO277" s="21"/>
      <c r="GP277" s="21"/>
      <c r="GQ277" s="21"/>
      <c r="GR277" s="21"/>
      <c r="GS277" s="21"/>
      <c r="GT277" s="21"/>
      <c r="GU277" s="21"/>
      <c r="GV277" s="21"/>
      <c r="GW277" s="21"/>
      <c r="GX277" s="21"/>
      <c r="GY277" s="21"/>
      <c r="GZ277" s="21"/>
      <c r="HA277" s="21"/>
      <c r="HB277" s="21"/>
      <c r="HC277" s="21"/>
      <c r="HD277" s="21"/>
      <c r="HE277" s="21"/>
      <c r="HF277" s="21"/>
      <c r="HG277" s="21"/>
      <c r="HH277" s="21"/>
      <c r="HI277" s="21"/>
      <c r="HJ277" s="21"/>
      <c r="HK277" s="21"/>
      <c r="HL277" s="21"/>
      <c r="HM277" s="21"/>
      <c r="HN277" s="21"/>
    </row>
    <row r="278" spans="1:222" s="11" customFormat="1" ht="62.5" x14ac:dyDescent="0.25">
      <c r="A278" s="6" t="s">
        <v>95</v>
      </c>
      <c r="B278" s="7" t="s">
        <v>196</v>
      </c>
      <c r="C278" s="12">
        <v>6134355</v>
      </c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  <c r="BT278" s="21"/>
      <c r="BU278" s="21"/>
      <c r="BV278" s="21"/>
      <c r="BW278" s="21"/>
      <c r="BX278" s="21"/>
      <c r="BY278" s="21"/>
      <c r="BZ278" s="21"/>
      <c r="CA278" s="21"/>
      <c r="CB278" s="21"/>
      <c r="CC278" s="21"/>
      <c r="CD278" s="21"/>
      <c r="CE278" s="21"/>
      <c r="CF278" s="21"/>
      <c r="CG278" s="21"/>
      <c r="CH278" s="21"/>
      <c r="CI278" s="21"/>
      <c r="CJ278" s="21"/>
      <c r="CK278" s="21"/>
      <c r="CL278" s="21"/>
      <c r="CM278" s="21"/>
      <c r="CN278" s="21"/>
      <c r="CO278" s="21"/>
      <c r="CP278" s="21"/>
      <c r="CQ278" s="21"/>
      <c r="CR278" s="21"/>
      <c r="CS278" s="21"/>
      <c r="CT278" s="21"/>
      <c r="CU278" s="21"/>
      <c r="CV278" s="21"/>
      <c r="CW278" s="21"/>
      <c r="CX278" s="21"/>
      <c r="CY278" s="21"/>
      <c r="CZ278" s="21"/>
      <c r="DA278" s="21"/>
      <c r="DB278" s="21"/>
      <c r="DC278" s="21"/>
      <c r="DD278" s="21"/>
      <c r="DE278" s="21"/>
      <c r="DF278" s="21"/>
      <c r="DG278" s="21"/>
      <c r="DH278" s="21"/>
      <c r="DI278" s="21"/>
      <c r="DJ278" s="21"/>
      <c r="DK278" s="21"/>
      <c r="DL278" s="21"/>
      <c r="DM278" s="21"/>
      <c r="DN278" s="21"/>
      <c r="DO278" s="21"/>
      <c r="DP278" s="21"/>
      <c r="DQ278" s="21"/>
      <c r="DR278" s="21"/>
      <c r="DS278" s="21"/>
      <c r="DT278" s="21"/>
      <c r="DU278" s="21"/>
      <c r="DV278" s="21"/>
      <c r="DW278" s="21"/>
      <c r="DX278" s="21"/>
      <c r="DY278" s="21"/>
      <c r="DZ278" s="21"/>
      <c r="EA278" s="21"/>
      <c r="EB278" s="21"/>
      <c r="EC278" s="21"/>
      <c r="ED278" s="21"/>
      <c r="EE278" s="21"/>
      <c r="EF278" s="21"/>
      <c r="EG278" s="21"/>
      <c r="EH278" s="21"/>
      <c r="EI278" s="21"/>
      <c r="EJ278" s="21"/>
      <c r="EK278" s="21"/>
      <c r="EL278" s="21"/>
      <c r="EM278" s="21"/>
      <c r="EN278" s="21"/>
      <c r="EO278" s="21"/>
      <c r="EP278" s="21"/>
      <c r="EQ278" s="21"/>
      <c r="ER278" s="21"/>
      <c r="ES278" s="21"/>
      <c r="ET278" s="21"/>
      <c r="EU278" s="21"/>
      <c r="EV278" s="21"/>
      <c r="EW278" s="21"/>
      <c r="EX278" s="21"/>
      <c r="EY278" s="21"/>
      <c r="EZ278" s="21"/>
      <c r="FA278" s="21"/>
      <c r="FB278" s="21"/>
      <c r="FC278" s="21"/>
      <c r="FD278" s="21"/>
      <c r="FE278" s="21"/>
      <c r="FF278" s="21"/>
      <c r="FG278" s="21"/>
      <c r="FH278" s="21"/>
      <c r="FI278" s="21"/>
      <c r="FJ278" s="21"/>
      <c r="FK278" s="21"/>
      <c r="FL278" s="21"/>
      <c r="FM278" s="21"/>
      <c r="FN278" s="21"/>
      <c r="FO278" s="21"/>
      <c r="FP278" s="21"/>
      <c r="FQ278" s="21"/>
      <c r="FR278" s="21"/>
      <c r="FS278" s="21"/>
      <c r="FT278" s="21"/>
      <c r="FU278" s="21"/>
      <c r="FV278" s="21"/>
      <c r="FW278" s="21"/>
      <c r="FX278" s="21"/>
      <c r="FY278" s="21"/>
      <c r="FZ278" s="21"/>
      <c r="GA278" s="21"/>
      <c r="GB278" s="21"/>
      <c r="GC278" s="21"/>
      <c r="GD278" s="21"/>
      <c r="GE278" s="21"/>
      <c r="GF278" s="21"/>
      <c r="GG278" s="21"/>
      <c r="GH278" s="21"/>
      <c r="GI278" s="21"/>
      <c r="GJ278" s="21"/>
      <c r="GK278" s="21"/>
      <c r="GL278" s="21"/>
      <c r="GM278" s="21"/>
      <c r="GN278" s="21"/>
      <c r="GO278" s="21"/>
      <c r="GP278" s="21"/>
      <c r="GQ278" s="21"/>
      <c r="GR278" s="21"/>
      <c r="GS278" s="21"/>
      <c r="GT278" s="21"/>
      <c r="GU278" s="21"/>
      <c r="GV278" s="21"/>
      <c r="GW278" s="21"/>
      <c r="GX278" s="21"/>
      <c r="GY278" s="21"/>
      <c r="GZ278" s="21"/>
      <c r="HA278" s="21"/>
      <c r="HB278" s="21"/>
      <c r="HC278" s="21"/>
      <c r="HD278" s="21"/>
      <c r="HE278" s="21"/>
      <c r="HF278" s="21"/>
      <c r="HG278" s="21"/>
      <c r="HH278" s="21"/>
      <c r="HI278" s="21"/>
      <c r="HJ278" s="21"/>
      <c r="HK278" s="21"/>
      <c r="HL278" s="21"/>
      <c r="HM278" s="21"/>
      <c r="HN278" s="21"/>
    </row>
    <row r="279" spans="1:222" s="11" customFormat="1" x14ac:dyDescent="0.25">
      <c r="A279" s="6"/>
      <c r="B279" s="14" t="s">
        <v>21</v>
      </c>
      <c r="C279" s="9">
        <f>SUM(C278)</f>
        <v>6134355</v>
      </c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1"/>
      <c r="BR279" s="21"/>
      <c r="BS279" s="21"/>
      <c r="BT279" s="21"/>
      <c r="BU279" s="21"/>
      <c r="BV279" s="21"/>
      <c r="BW279" s="21"/>
      <c r="BX279" s="21"/>
      <c r="BY279" s="21"/>
      <c r="BZ279" s="21"/>
      <c r="CA279" s="21"/>
      <c r="CB279" s="21"/>
      <c r="CC279" s="21"/>
      <c r="CD279" s="21"/>
      <c r="CE279" s="21"/>
      <c r="CF279" s="21"/>
      <c r="CG279" s="21"/>
      <c r="CH279" s="21"/>
      <c r="CI279" s="21"/>
      <c r="CJ279" s="21"/>
      <c r="CK279" s="21"/>
      <c r="CL279" s="21"/>
      <c r="CM279" s="21"/>
      <c r="CN279" s="21"/>
      <c r="CO279" s="21"/>
      <c r="CP279" s="21"/>
      <c r="CQ279" s="21"/>
      <c r="CR279" s="21"/>
      <c r="CS279" s="21"/>
      <c r="CT279" s="21"/>
      <c r="CU279" s="21"/>
      <c r="CV279" s="21"/>
      <c r="CW279" s="21"/>
      <c r="CX279" s="21"/>
      <c r="CY279" s="21"/>
      <c r="CZ279" s="21"/>
      <c r="DA279" s="21"/>
      <c r="DB279" s="21"/>
      <c r="DC279" s="21"/>
      <c r="DD279" s="21"/>
      <c r="DE279" s="21"/>
      <c r="DF279" s="21"/>
      <c r="DG279" s="21"/>
      <c r="DH279" s="21"/>
      <c r="DI279" s="21"/>
      <c r="DJ279" s="21"/>
      <c r="DK279" s="21"/>
      <c r="DL279" s="21"/>
      <c r="DM279" s="21"/>
      <c r="DN279" s="21"/>
      <c r="DO279" s="21"/>
      <c r="DP279" s="21"/>
      <c r="DQ279" s="21"/>
      <c r="DR279" s="21"/>
      <c r="DS279" s="21"/>
      <c r="DT279" s="21"/>
      <c r="DU279" s="21"/>
      <c r="DV279" s="21"/>
      <c r="DW279" s="21"/>
      <c r="DX279" s="21"/>
      <c r="DY279" s="21"/>
      <c r="DZ279" s="21"/>
      <c r="EA279" s="21"/>
      <c r="EB279" s="21"/>
      <c r="EC279" s="21"/>
      <c r="ED279" s="21"/>
      <c r="EE279" s="21"/>
      <c r="EF279" s="21"/>
      <c r="EG279" s="21"/>
      <c r="EH279" s="21"/>
      <c r="EI279" s="21"/>
      <c r="EJ279" s="21"/>
      <c r="EK279" s="21"/>
      <c r="EL279" s="21"/>
      <c r="EM279" s="21"/>
      <c r="EN279" s="21"/>
      <c r="EO279" s="21"/>
      <c r="EP279" s="21"/>
      <c r="EQ279" s="21"/>
      <c r="ER279" s="21"/>
      <c r="ES279" s="21"/>
      <c r="ET279" s="21"/>
      <c r="EU279" s="21"/>
      <c r="EV279" s="21"/>
      <c r="EW279" s="21"/>
      <c r="EX279" s="21"/>
      <c r="EY279" s="21"/>
      <c r="EZ279" s="21"/>
      <c r="FA279" s="21"/>
      <c r="FB279" s="21"/>
      <c r="FC279" s="21"/>
      <c r="FD279" s="21"/>
      <c r="FE279" s="21"/>
      <c r="FF279" s="21"/>
      <c r="FG279" s="21"/>
      <c r="FH279" s="21"/>
      <c r="FI279" s="21"/>
      <c r="FJ279" s="21"/>
      <c r="FK279" s="21"/>
      <c r="FL279" s="21"/>
      <c r="FM279" s="21"/>
      <c r="FN279" s="21"/>
      <c r="FO279" s="21"/>
      <c r="FP279" s="21"/>
      <c r="FQ279" s="21"/>
      <c r="FR279" s="21"/>
      <c r="FS279" s="21"/>
      <c r="FT279" s="21"/>
      <c r="FU279" s="21"/>
      <c r="FV279" s="21"/>
      <c r="FW279" s="21"/>
      <c r="FX279" s="21"/>
      <c r="FY279" s="21"/>
      <c r="FZ279" s="21"/>
      <c r="GA279" s="21"/>
      <c r="GB279" s="21"/>
      <c r="GC279" s="21"/>
      <c r="GD279" s="21"/>
      <c r="GE279" s="21"/>
      <c r="GF279" s="21"/>
      <c r="GG279" s="21"/>
      <c r="GH279" s="21"/>
      <c r="GI279" s="21"/>
      <c r="GJ279" s="21"/>
      <c r="GK279" s="21"/>
      <c r="GL279" s="21"/>
      <c r="GM279" s="21"/>
      <c r="GN279" s="21"/>
      <c r="GO279" s="21"/>
      <c r="GP279" s="21"/>
      <c r="GQ279" s="21"/>
      <c r="GR279" s="21"/>
      <c r="GS279" s="21"/>
      <c r="GT279" s="21"/>
      <c r="GU279" s="21"/>
      <c r="GV279" s="21"/>
      <c r="GW279" s="21"/>
      <c r="GX279" s="21"/>
      <c r="GY279" s="21"/>
      <c r="GZ279" s="21"/>
      <c r="HA279" s="21"/>
      <c r="HB279" s="21"/>
      <c r="HC279" s="21"/>
      <c r="HD279" s="21"/>
      <c r="HE279" s="21"/>
      <c r="HF279" s="21"/>
      <c r="HG279" s="21"/>
      <c r="HH279" s="21"/>
      <c r="HI279" s="21"/>
      <c r="HJ279" s="21"/>
      <c r="HK279" s="21"/>
      <c r="HL279" s="21"/>
      <c r="HM279" s="21"/>
      <c r="HN279" s="21"/>
    </row>
    <row r="280" spans="1:222" s="11" customFormat="1" x14ac:dyDescent="0.25">
      <c r="A280" s="6"/>
      <c r="B280" s="14" t="s">
        <v>27</v>
      </c>
      <c r="C280" s="9">
        <f>C279</f>
        <v>6134355</v>
      </c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  <c r="BI280" s="21"/>
      <c r="BJ280" s="21"/>
      <c r="BK280" s="21"/>
      <c r="BL280" s="21"/>
      <c r="BM280" s="21"/>
      <c r="BN280" s="21"/>
      <c r="BO280" s="21"/>
      <c r="BP280" s="21"/>
      <c r="BQ280" s="21"/>
      <c r="BR280" s="21"/>
      <c r="BS280" s="21"/>
      <c r="BT280" s="21"/>
      <c r="BU280" s="21"/>
      <c r="BV280" s="21"/>
      <c r="BW280" s="21"/>
      <c r="BX280" s="21"/>
      <c r="BY280" s="21"/>
      <c r="BZ280" s="21"/>
      <c r="CA280" s="21"/>
      <c r="CB280" s="21"/>
      <c r="CC280" s="21"/>
      <c r="CD280" s="21"/>
      <c r="CE280" s="21"/>
      <c r="CF280" s="21"/>
      <c r="CG280" s="21"/>
      <c r="CH280" s="21"/>
      <c r="CI280" s="21"/>
      <c r="CJ280" s="21"/>
      <c r="CK280" s="21"/>
      <c r="CL280" s="21"/>
      <c r="CM280" s="21"/>
      <c r="CN280" s="21"/>
      <c r="CO280" s="21"/>
      <c r="CP280" s="21"/>
      <c r="CQ280" s="21"/>
      <c r="CR280" s="21"/>
      <c r="CS280" s="21"/>
      <c r="CT280" s="21"/>
      <c r="CU280" s="21"/>
      <c r="CV280" s="21"/>
      <c r="CW280" s="21"/>
      <c r="CX280" s="21"/>
      <c r="CY280" s="21"/>
      <c r="CZ280" s="21"/>
      <c r="DA280" s="21"/>
      <c r="DB280" s="21"/>
      <c r="DC280" s="21"/>
      <c r="DD280" s="21"/>
      <c r="DE280" s="21"/>
      <c r="DF280" s="21"/>
      <c r="DG280" s="21"/>
      <c r="DH280" s="21"/>
      <c r="DI280" s="21"/>
      <c r="DJ280" s="21"/>
      <c r="DK280" s="21"/>
      <c r="DL280" s="21"/>
      <c r="DM280" s="21"/>
      <c r="DN280" s="21"/>
      <c r="DO280" s="21"/>
      <c r="DP280" s="21"/>
      <c r="DQ280" s="21"/>
      <c r="DR280" s="21"/>
      <c r="DS280" s="21"/>
      <c r="DT280" s="21"/>
      <c r="DU280" s="21"/>
      <c r="DV280" s="21"/>
      <c r="DW280" s="21"/>
      <c r="DX280" s="21"/>
      <c r="DY280" s="21"/>
      <c r="DZ280" s="21"/>
      <c r="EA280" s="21"/>
      <c r="EB280" s="21"/>
      <c r="EC280" s="21"/>
      <c r="ED280" s="21"/>
      <c r="EE280" s="21"/>
      <c r="EF280" s="21"/>
      <c r="EG280" s="21"/>
      <c r="EH280" s="21"/>
      <c r="EI280" s="21"/>
      <c r="EJ280" s="21"/>
      <c r="EK280" s="21"/>
      <c r="EL280" s="21"/>
      <c r="EM280" s="21"/>
      <c r="EN280" s="21"/>
      <c r="EO280" s="21"/>
      <c r="EP280" s="21"/>
      <c r="EQ280" s="21"/>
      <c r="ER280" s="21"/>
      <c r="ES280" s="21"/>
      <c r="ET280" s="21"/>
      <c r="EU280" s="21"/>
      <c r="EV280" s="21"/>
      <c r="EW280" s="21"/>
      <c r="EX280" s="21"/>
      <c r="EY280" s="21"/>
      <c r="EZ280" s="21"/>
      <c r="FA280" s="21"/>
      <c r="FB280" s="21"/>
      <c r="FC280" s="21"/>
      <c r="FD280" s="21"/>
      <c r="FE280" s="21"/>
      <c r="FF280" s="21"/>
      <c r="FG280" s="21"/>
      <c r="FH280" s="21"/>
      <c r="FI280" s="21"/>
      <c r="FJ280" s="21"/>
      <c r="FK280" s="21"/>
      <c r="FL280" s="21"/>
      <c r="FM280" s="21"/>
      <c r="FN280" s="21"/>
      <c r="FO280" s="21"/>
      <c r="FP280" s="21"/>
      <c r="FQ280" s="21"/>
      <c r="FR280" s="21"/>
      <c r="FS280" s="21"/>
      <c r="FT280" s="21"/>
      <c r="FU280" s="21"/>
      <c r="FV280" s="21"/>
      <c r="FW280" s="21"/>
      <c r="FX280" s="21"/>
      <c r="FY280" s="21"/>
      <c r="FZ280" s="21"/>
      <c r="GA280" s="21"/>
      <c r="GB280" s="21"/>
      <c r="GC280" s="21"/>
      <c r="GD280" s="21"/>
      <c r="GE280" s="21"/>
      <c r="GF280" s="21"/>
      <c r="GG280" s="21"/>
      <c r="GH280" s="21"/>
      <c r="GI280" s="21"/>
      <c r="GJ280" s="21"/>
      <c r="GK280" s="21"/>
      <c r="GL280" s="21"/>
      <c r="GM280" s="21"/>
      <c r="GN280" s="21"/>
      <c r="GO280" s="21"/>
      <c r="GP280" s="21"/>
      <c r="GQ280" s="21"/>
      <c r="GR280" s="21"/>
      <c r="GS280" s="21"/>
      <c r="GT280" s="21"/>
      <c r="GU280" s="21"/>
      <c r="GV280" s="21"/>
      <c r="GW280" s="21"/>
      <c r="GX280" s="21"/>
      <c r="GY280" s="21"/>
      <c r="GZ280" s="21"/>
      <c r="HA280" s="21"/>
      <c r="HB280" s="21"/>
      <c r="HC280" s="21"/>
      <c r="HD280" s="21"/>
      <c r="HE280" s="21"/>
      <c r="HF280" s="21"/>
      <c r="HG280" s="21"/>
      <c r="HH280" s="21"/>
      <c r="HI280" s="21"/>
      <c r="HJ280" s="21"/>
      <c r="HK280" s="21"/>
      <c r="HL280" s="21"/>
      <c r="HM280" s="21"/>
      <c r="HN280" s="21"/>
    </row>
    <row r="281" spans="1:222" s="11" customFormat="1" x14ac:dyDescent="0.25">
      <c r="A281" s="6"/>
      <c r="B281" s="14" t="s">
        <v>17</v>
      </c>
      <c r="C281" s="9">
        <f>SUM(C214+C257+C262+C275+C280+C270)</f>
        <v>163592521</v>
      </c>
      <c r="D281" s="25"/>
      <c r="E281" s="25"/>
    </row>
    <row r="282" spans="1:222" s="11" customFormat="1" x14ac:dyDescent="0.25">
      <c r="A282" s="6"/>
      <c r="B282" s="14"/>
      <c r="C282" s="9"/>
      <c r="D282" s="25"/>
      <c r="E282" s="25"/>
    </row>
    <row r="283" spans="1:222" s="11" customFormat="1" ht="36" customHeight="1" x14ac:dyDescent="0.25">
      <c r="A283" s="49" t="s">
        <v>110</v>
      </c>
      <c r="B283" s="50"/>
      <c r="C283" s="51"/>
    </row>
    <row r="284" spans="1:222" s="11" customFormat="1" ht="31.25" x14ac:dyDescent="0.25">
      <c r="A284" s="26" t="s">
        <v>95</v>
      </c>
      <c r="B284" s="14" t="s">
        <v>49</v>
      </c>
      <c r="C284" s="27">
        <f>SUM(C285:C286)</f>
        <v>156155</v>
      </c>
    </row>
    <row r="285" spans="1:222" s="11" customFormat="1" ht="31.25" x14ac:dyDescent="0.25">
      <c r="A285" s="26"/>
      <c r="B285" s="7" t="s">
        <v>197</v>
      </c>
      <c r="C285" s="12">
        <v>4868</v>
      </c>
    </row>
    <row r="286" spans="1:222" s="11" customFormat="1" ht="31.25" x14ac:dyDescent="0.25">
      <c r="A286" s="26"/>
      <c r="B286" s="7" t="s">
        <v>81</v>
      </c>
      <c r="C286" s="12">
        <v>151287</v>
      </c>
    </row>
    <row r="287" spans="1:222" s="29" customFormat="1" ht="46.9" x14ac:dyDescent="0.25">
      <c r="A287" s="26" t="s">
        <v>98</v>
      </c>
      <c r="B287" s="14" t="s">
        <v>111</v>
      </c>
      <c r="C287" s="27">
        <v>187396</v>
      </c>
    </row>
    <row r="288" spans="1:222" s="29" customFormat="1" ht="46.9" x14ac:dyDescent="0.25">
      <c r="A288" s="26" t="s">
        <v>100</v>
      </c>
      <c r="B288" s="14" t="s">
        <v>113</v>
      </c>
      <c r="C288" s="27">
        <v>849891</v>
      </c>
    </row>
    <row r="289" spans="1:10" s="29" customFormat="1" ht="46.9" x14ac:dyDescent="0.25">
      <c r="A289" s="26" t="s">
        <v>96</v>
      </c>
      <c r="B289" s="14" t="s">
        <v>112</v>
      </c>
      <c r="C289" s="27">
        <v>298330</v>
      </c>
    </row>
    <row r="290" spans="1:10" s="29" customFormat="1" ht="62.5" x14ac:dyDescent="0.25">
      <c r="A290" s="26" t="s">
        <v>99</v>
      </c>
      <c r="B290" s="14" t="s">
        <v>114</v>
      </c>
      <c r="C290" s="27">
        <v>501500</v>
      </c>
    </row>
    <row r="291" spans="1:10" s="29" customFormat="1" ht="62.5" x14ac:dyDescent="0.25">
      <c r="A291" s="26" t="s">
        <v>101</v>
      </c>
      <c r="B291" s="14" t="s">
        <v>198</v>
      </c>
      <c r="C291" s="27">
        <v>1742503</v>
      </c>
    </row>
    <row r="292" spans="1:10" s="29" customFormat="1" ht="62.5" x14ac:dyDescent="0.25">
      <c r="A292" s="26" t="s">
        <v>105</v>
      </c>
      <c r="B292" s="14" t="s">
        <v>229</v>
      </c>
      <c r="C292" s="27">
        <v>128136</v>
      </c>
    </row>
    <row r="293" spans="1:10" s="29" customFormat="1" ht="46.9" x14ac:dyDescent="0.25">
      <c r="A293" s="26" t="s">
        <v>97</v>
      </c>
      <c r="B293" s="14" t="s">
        <v>199</v>
      </c>
      <c r="C293" s="27">
        <v>284508</v>
      </c>
    </row>
    <row r="294" spans="1:10" s="11" customFormat="1" ht="31.25" x14ac:dyDescent="0.25">
      <c r="A294" s="6"/>
      <c r="B294" s="14" t="s">
        <v>115</v>
      </c>
      <c r="C294" s="27">
        <f>C293+C292+C291+C290+C289+C288+C287+C284</f>
        <v>4148419</v>
      </c>
      <c r="F294" s="25"/>
    </row>
    <row r="295" spans="1:10" s="29" customFormat="1" ht="42.8" customHeight="1" thickBot="1" x14ac:dyDescent="0.3">
      <c r="A295" s="52" t="s">
        <v>116</v>
      </c>
      <c r="B295" s="53"/>
      <c r="C295" s="31">
        <f>C281+C107+C294</f>
        <v>261416702</v>
      </c>
      <c r="D295" s="28"/>
      <c r="F295" s="28"/>
    </row>
    <row r="296" spans="1:10" s="29" customFormat="1" x14ac:dyDescent="0.25">
      <c r="A296" s="48"/>
      <c r="B296" s="48"/>
      <c r="C296" s="48"/>
      <c r="F296" s="28"/>
    </row>
    <row r="297" spans="1:10" x14ac:dyDescent="0.25">
      <c r="C297" s="30"/>
      <c r="F297" s="10"/>
      <c r="J297" s="10"/>
    </row>
    <row r="298" spans="1:10" x14ac:dyDescent="0.25">
      <c r="F298" s="10"/>
    </row>
    <row r="299" spans="1:10" x14ac:dyDescent="0.25">
      <c r="F299" s="10"/>
    </row>
    <row r="300" spans="1:10" x14ac:dyDescent="0.25">
      <c r="F300" s="10"/>
    </row>
    <row r="301" spans="1:10" x14ac:dyDescent="0.25">
      <c r="F301" s="10"/>
    </row>
    <row r="302" spans="1:10" x14ac:dyDescent="0.25">
      <c r="F302" s="10"/>
    </row>
    <row r="303" spans="1:10" x14ac:dyDescent="0.25">
      <c r="F303" s="10"/>
    </row>
  </sheetData>
  <mergeCells count="75">
    <mergeCell ref="B2:C2"/>
    <mergeCell ref="B3:C3"/>
    <mergeCell ref="B1:C1"/>
    <mergeCell ref="A77:C77"/>
    <mergeCell ref="A80:C80"/>
    <mergeCell ref="A26:C26"/>
    <mergeCell ref="A34:C34"/>
    <mergeCell ref="A50:C50"/>
    <mergeCell ref="A39:C39"/>
    <mergeCell ref="A47:C47"/>
    <mergeCell ref="A9:B9"/>
    <mergeCell ref="A11:C11"/>
    <mergeCell ref="A12:B12"/>
    <mergeCell ref="A13:C13"/>
    <mergeCell ref="A5:C5"/>
    <mergeCell ref="A6:C6"/>
    <mergeCell ref="A131:C131"/>
    <mergeCell ref="A146:C146"/>
    <mergeCell ref="A111:C111"/>
    <mergeCell ref="A14:C14"/>
    <mergeCell ref="A15:C15"/>
    <mergeCell ref="A21:C21"/>
    <mergeCell ref="A25:C25"/>
    <mergeCell ref="A97:C97"/>
    <mergeCell ref="A98:C98"/>
    <mergeCell ref="A86:C86"/>
    <mergeCell ref="A56:C56"/>
    <mergeCell ref="A59:C59"/>
    <mergeCell ref="A65:C65"/>
    <mergeCell ref="A72:C72"/>
    <mergeCell ref="A76:C76"/>
    <mergeCell ref="A83:C83"/>
    <mergeCell ref="A143:C143"/>
    <mergeCell ref="A156:C156"/>
    <mergeCell ref="A228:C228"/>
    <mergeCell ref="A254:C254"/>
    <mergeCell ref="A93:C93"/>
    <mergeCell ref="A102:C102"/>
    <mergeCell ref="A103:C103"/>
    <mergeCell ref="A108:C108"/>
    <mergeCell ref="A109:C109"/>
    <mergeCell ref="A110:C110"/>
    <mergeCell ref="A248:C248"/>
    <mergeCell ref="A251:C251"/>
    <mergeCell ref="A240:C240"/>
    <mergeCell ref="A201:C201"/>
    <mergeCell ref="A123:C123"/>
    <mergeCell ref="A135:C135"/>
    <mergeCell ref="A167:C167"/>
    <mergeCell ref="A296:C296"/>
    <mergeCell ref="A283:C283"/>
    <mergeCell ref="A271:C271"/>
    <mergeCell ref="A272:C272"/>
    <mergeCell ref="A276:C276"/>
    <mergeCell ref="A295:B295"/>
    <mergeCell ref="A277:C277"/>
    <mergeCell ref="A178:C178"/>
    <mergeCell ref="A186:C186"/>
    <mergeCell ref="A267:C267"/>
    <mergeCell ref="A18:C18"/>
    <mergeCell ref="A8:C8"/>
    <mergeCell ref="A263:C263"/>
    <mergeCell ref="A258:C258"/>
    <mergeCell ref="B259:C259"/>
    <mergeCell ref="A237:C237"/>
    <mergeCell ref="A244:C244"/>
    <mergeCell ref="A220:C220"/>
    <mergeCell ref="A233:C233"/>
    <mergeCell ref="A193:C193"/>
    <mergeCell ref="A204:C204"/>
    <mergeCell ref="A207:C207"/>
    <mergeCell ref="A215:C215"/>
    <mergeCell ref="A223:C223"/>
    <mergeCell ref="A216:C216"/>
    <mergeCell ref="A211:C211"/>
  </mergeCells>
  <phoneticPr fontId="1" type="noConversion"/>
  <pageMargins left="0.94488188976377963" right="0" top="0.59055118110236227" bottom="0" header="0" footer="0"/>
  <pageSetup paperSize="9" firstPageNumber="231" fitToHeight="26" orientation="portrait" useFirstPageNumber="1" r:id="rId1"/>
  <headerFooter>
    <oddHeader>&amp;C&amp;P</oddHeader>
  </headerFooter>
  <rowBreaks count="6" manualBreakCount="6">
    <brk id="49" max="2" man="1"/>
    <brk id="75" max="2" man="1"/>
    <brk id="96" max="2" man="1"/>
    <brk id="166" max="2" man="1"/>
    <brk id="214" max="2" man="1"/>
    <brk id="239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№2.6 (осн)</vt:lpstr>
      <vt:lpstr>'Приложение №2.6 (осн)'!Заголовки_для_печати</vt:lpstr>
      <vt:lpstr>'Приложение №2.6 (осн)'!Область_печати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Бурлаченко Н. Владимировна</dc:creator>
  <cp:lastModifiedBy>Дротенко</cp:lastModifiedBy>
  <cp:lastPrinted>2021-12-28T10:46:55Z</cp:lastPrinted>
  <dcterms:created xsi:type="dcterms:W3CDTF">2019-12-13T13:54:36Z</dcterms:created>
  <dcterms:modified xsi:type="dcterms:W3CDTF">2021-12-28T11:16:16Z</dcterms:modified>
</cp:coreProperties>
</file>