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05 май\25 мая\Законы\Закон № 1153  п. 512((Б22-10)\приложения от Ларисы\"/>
    </mc:Choice>
  </mc:AlternateContent>
  <bookViews>
    <workbookView xWindow="9525" yWindow="570" windowWidth="18225" windowHeight="15015"/>
  </bookViews>
  <sheets>
    <sheet name="Лист1" sheetId="1" r:id="rId1"/>
  </sheets>
  <definedNames>
    <definedName name="_xlnm.Print_Titles" localSheetId="0">Лист1!$26:$29</definedName>
    <definedName name="_xlnm.Print_Area" localSheetId="0">Лист1!$A$1:$M$64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M15" i="1"/>
  <c r="M58" i="1" l="1"/>
  <c r="M55" i="1"/>
  <c r="M42" i="1"/>
  <c r="M37" i="1" l="1"/>
  <c r="L30" i="1" l="1"/>
  <c r="K30" i="1"/>
  <c r="J30" i="1"/>
  <c r="F30" i="1"/>
  <c r="M38" i="1"/>
  <c r="D38" i="1"/>
  <c r="G37" i="1"/>
  <c r="D37" i="1"/>
  <c r="H37" i="1" s="1"/>
  <c r="I37" i="1" s="1"/>
  <c r="M36" i="1"/>
  <c r="D36" i="1"/>
  <c r="M35" i="1"/>
  <c r="D35" i="1"/>
  <c r="M34" i="1"/>
  <c r="D34" i="1"/>
  <c r="M33" i="1"/>
  <c r="M32" i="1"/>
  <c r="M31" i="1"/>
  <c r="M18" i="1"/>
  <c r="H32" i="1" l="1"/>
  <c r="I32" i="1" s="1"/>
  <c r="H31" i="1"/>
  <c r="I31" i="1" s="1"/>
  <c r="G38" i="1"/>
  <c r="H38" i="1"/>
  <c r="I38" i="1" s="1"/>
  <c r="H36" i="1"/>
  <c r="I36" i="1" s="1"/>
  <c r="H35" i="1"/>
  <c r="I35" i="1" s="1"/>
  <c r="H33" i="1"/>
  <c r="I33" i="1" s="1"/>
  <c r="G35" i="1"/>
  <c r="M30" i="1"/>
  <c r="G34" i="1"/>
  <c r="G36" i="1"/>
  <c r="H34" i="1"/>
  <c r="I34" i="1" s="1"/>
  <c r="M25" i="1" l="1"/>
  <c r="M24" i="1" s="1"/>
  <c r="I30" i="1"/>
  <c r="G30" i="1"/>
  <c r="H30" i="1"/>
</calcChain>
</file>

<file path=xl/sharedStrings.xml><?xml version="1.0" encoding="utf-8"?>
<sst xmlns="http://schemas.openxmlformats.org/spreadsheetml/2006/main" count="119" uniqueCount="97">
  <si>
    <t>Приложение № 8</t>
  </si>
  <si>
    <t>Основные характеристики Дорожного фонда Приднестровской Молдавской Республики на 2022 год</t>
  </si>
  <si>
    <t>Переходящие остатки по состоянию на 01.01.2022 года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</si>
  <si>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</si>
  <si>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</si>
  <si>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</si>
  <si>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</si>
  <si>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</si>
  <si>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</si>
  <si>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</si>
  <si>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</si>
  <si>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</si>
  <si>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</si>
  <si>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</si>
  <si>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</si>
  <si>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</si>
  <si>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</si>
  <si>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</si>
  <si>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</si>
  <si>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</si>
  <si>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</si>
  <si>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</si>
  <si>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</si>
  <si>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</si>
  <si>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</si>
  <si>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</si>
  <si>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</si>
  <si>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</si>
  <si>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</si>
  <si>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</si>
  <si>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</si>
  <si>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</si>
  <si>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</si>
  <si>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</si>
  <si>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</si>
  <si>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</si>
  <si>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</si>
  <si>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 xml:space="preserve">Министерство экономического развития Приднестровской Молдавской Республики </t>
  </si>
  <si>
    <t>Государственным администрациям городов и районов</t>
  </si>
  <si>
    <t>5.1</t>
  </si>
  <si>
    <t>5.1.1.</t>
  </si>
  <si>
    <t>5.1.2.</t>
  </si>
  <si>
    <t>5.1.3.</t>
  </si>
  <si>
    <t>5.1.4.</t>
  </si>
  <si>
    <t>5.2.</t>
  </si>
  <si>
    <t>Резерв Дорожного фонда</t>
  </si>
  <si>
    <t xml:space="preserve">Министерство финансов                                                    Приднестровской Молдавской Республики </t>
  </si>
  <si>
    <t>на финансирование расходов по социально защищенным статьям</t>
  </si>
  <si>
    <t>Дорожного фонда на счете Министерства финансов Приднестровской Молдавской Республики</t>
  </si>
  <si>
    <t>5.3.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</si>
  <si>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</si>
  <si>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</si>
  <si>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</si>
  <si>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</si>
  <si>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</si>
  <si>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</si>
  <si>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</si>
  <si>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</si>
  <si>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</si>
  <si>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</si>
  <si>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</si>
  <si>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</si>
  <si>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3.</t>
  </si>
  <si>
    <t>4.</t>
  </si>
  <si>
    <t>6.</t>
  </si>
  <si>
    <t>5.</t>
  </si>
  <si>
    <t>5.4.</t>
  </si>
  <si>
    <t>5.5.</t>
  </si>
  <si>
    <t>5.6.</t>
  </si>
  <si>
    <t>Всего субсидий из республиканского бюджета, в том числе:</t>
  </si>
  <si>
    <t>за счет остатков 34 263 453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</si>
  <si>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14,34 %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</si>
  <si>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5,31%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 (Приложение № 8.4)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</si>
  <si>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0,68%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(Приложение № 8.2)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</si>
  <si>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2,25%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 (Приложение № 8.3)</t>
    </r>
  </si>
  <si>
    <t>5.1.5.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</si>
  <si>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</si>
  <si>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</si>
  <si>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</si>
  <si>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"О республиканском бюджете на 2022 год"</t>
  </si>
  <si>
    <t xml:space="preserve">к Закону Приднестровской Молдавской Республики </t>
  </si>
  <si>
    <t>(руб.)</t>
  </si>
  <si>
    <t xml:space="preserve">Возмещение в местный бюджет Рыбницкого района и города Рыбницы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15/V </t>
  </si>
  <si>
    <t xml:space="preserve">Возмещение в местный бюджет Каменского района и города Каменки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15/IV </t>
  </si>
  <si>
    <t xml:space="preserve">Целевые субсидии государственной администрации Слободзейского района и города Слободзеи на строительство, реконструкцию и ремонт ливневой канализации в районе                                                                      ул. Милева г.Тирасполя и с. Суклея, в том числе проектные работы </t>
  </si>
  <si>
    <t>Недофинансирование расходов Дорожного фонда ввиду  отсутствия поступлений  налога с владельцев транспортных средств, в том числе:</t>
  </si>
  <si>
    <t xml:space="preserve">государственная администрация Дубоссарского района и города Дубоссары </t>
  </si>
  <si>
    <t>государственная администрация Каменского района и города Каменки</t>
  </si>
  <si>
    <t>государственная администрация Рыбницкого района и города Рыбницы</t>
  </si>
  <si>
    <t>за счет остатков Дорожного фонда на счетах местных бюджетов ВСЕГО, в том числе:</t>
  </si>
  <si>
    <t>по автомобильным дорогам общего пользования, находящимся в государственной собственности, на содержание автомобильных дорог</t>
  </si>
  <si>
    <t xml:space="preserve">по автомобильным дорогам общего пользования, находящимся в муниципальной собственности, на ремонт дорог  в сельской местности </t>
  </si>
  <si>
    <t>Увеличение местного бюджета Рыбницкого района и города Рыбницы  (счет дорожного фонда (субсидии)), образовавшееся во исполнение Постановления Счетной палаты Приднестровской Молдавской Республики от 27.12.2021 года № 15/V , в том числе:</t>
  </si>
  <si>
    <t>Увеличение местного бюджета Каменского района и города Каменки (счет дорожного фонда (субсидии)), образовавшееся во исполнение Постановления Счетной палаты Приднестровской Молдавской Республики от 27.12.2021 года № 15/IV , в том числе:</t>
  </si>
  <si>
    <t>Дорожного фонда на счетах местных бюджетов городов и районов, ВСЕГО, в том числе</t>
  </si>
  <si>
    <t>Приложение № 14</t>
  </si>
  <si>
    <t>Целевые субсидии государственной администрации города Тирасполя и города Днестровска на уширение участка ул. Правды от ул. 25 Октября до                                                                       ул. К. Либкнехта и участка ул. К. Либкнехта от ул. Правды до ул. Крупской (нечетная сторона)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</si>
</sst>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1" applyFont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7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10" fontId="5" fillId="0" borderId="13" xfId="1" applyNumberFormat="1" applyFont="1" applyFill="1" applyBorder="1" applyAlignment="1">
      <alignment horizontal="right" vertical="center" wrapText="1"/>
    </xf>
    <xf numFmtId="10" fontId="5" fillId="0" borderId="13" xfId="2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wrapText="1"/>
    </xf>
    <xf numFmtId="10" fontId="5" fillId="0" borderId="8" xfId="1" applyNumberFormat="1" applyFont="1" applyFill="1" applyBorder="1" applyAlignment="1">
      <alignment horizontal="right" vertical="center" wrapText="1"/>
    </xf>
    <xf numFmtId="10" fontId="5" fillId="0" borderId="8" xfId="2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5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3" fontId="10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3" fontId="2" fillId="0" borderId="0" xfId="1" applyNumberFormat="1" applyFont="1" applyAlignment="1">
      <alignment vertical="center" wrapText="1"/>
    </xf>
    <xf numFmtId="3" fontId="12" fillId="0" borderId="0" xfId="1" applyNumberFormat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1" applyFont="1" applyFill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22" xfId="1" applyFont="1" applyFill="1" applyBorder="1" applyAlignment="1">
      <alignment horizontal="center" vertical="center" textRotation="90" wrapText="1"/>
    </xf>
    <xf numFmtId="0" fontId="4" fillId="0" borderId="18" xfId="1" applyFont="1" applyFill="1" applyBorder="1" applyAlignment="1">
      <alignment horizontal="left"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5" fillId="0" borderId="16" xfId="1" applyFont="1" applyFill="1" applyBorder="1" applyAlignment="1">
      <alignment horizontal="center" vertical="center" textRotation="90" wrapText="1"/>
    </xf>
    <xf numFmtId="2" fontId="5" fillId="0" borderId="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/>
    </xf>
  </cellXfs>
  <cellStyles count="4">
    <cellStyle name="Обычный" xfId="0" builtinId="0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64"/>
  <sheetViews>
    <sheetView tabSelected="1" view="pageBreakPreview" zoomScale="60" zoomScaleNormal="75" workbookViewId="0">
      <pane xSplit="13" ySplit="13" topLeftCell="N32" activePane="bottomRight" state="frozenSplit"/>
      <selection pane="topRight" activeCell="L1" sqref="L1"/>
      <selection pane="bottomLeft" activeCell="A25" sqref="A25"/>
      <selection pane="bottomRight" activeCell="B42" sqref="B42:L42"/>
    </sheetView>
  </sheetViews>
  <sheetFormatPr defaultColWidth="9.140625" defaultRowHeight="12.75" x14ac:dyDescent="0.25"/>
  <cols>
    <col min="1" max="1" width="8" style="55" customWidth="1"/>
    <col min="2" max="2" width="63.7109375" style="54" customWidth="1"/>
    <col min="3" max="3" width="9" style="54" customWidth="1"/>
    <col min="4" max="4" width="10.85546875" style="54" bestFit="1" customWidth="1"/>
    <col min="5" max="5" width="10.28515625" style="54" customWidth="1"/>
    <col min="6" max="6" width="9.7109375" style="54" customWidth="1"/>
    <col min="7" max="7" width="12.5703125" style="54" customWidth="1"/>
    <col min="8" max="8" width="13.28515625" style="54" customWidth="1"/>
    <col min="9" max="9" width="14.28515625" style="54" customWidth="1"/>
    <col min="10" max="10" width="10.28515625" style="54" customWidth="1"/>
    <col min="11" max="11" width="12.28515625" style="54" customWidth="1"/>
    <col min="12" max="12" width="13" style="54" customWidth="1"/>
    <col min="13" max="13" width="13.7109375" style="54" customWidth="1"/>
    <col min="14" max="14" width="21" style="63" bestFit="1" customWidth="1"/>
    <col min="15" max="15" width="11.28515625" style="54" bestFit="1" customWidth="1"/>
    <col min="16" max="16" width="9.28515625" style="54" bestFit="1" customWidth="1"/>
    <col min="17" max="16384" width="9.140625" style="54"/>
  </cols>
  <sheetData>
    <row r="1" spans="1:14" ht="15.75" x14ac:dyDescent="0.25">
      <c r="I1" s="70"/>
      <c r="J1" s="110" t="s">
        <v>95</v>
      </c>
      <c r="K1" s="110"/>
      <c r="L1" s="110"/>
      <c r="M1" s="110"/>
      <c r="N1" s="54"/>
    </row>
    <row r="2" spans="1:14" ht="15.75" x14ac:dyDescent="0.25">
      <c r="I2" s="110" t="s">
        <v>76</v>
      </c>
      <c r="J2" s="110"/>
      <c r="K2" s="110"/>
      <c r="L2" s="110"/>
      <c r="M2" s="110"/>
      <c r="N2" s="54"/>
    </row>
    <row r="3" spans="1:14" ht="15.75" x14ac:dyDescent="0.25">
      <c r="I3" s="70"/>
      <c r="J3" s="110" t="s">
        <v>77</v>
      </c>
      <c r="K3" s="110"/>
      <c r="L3" s="110"/>
      <c r="M3" s="110"/>
      <c r="N3" s="54"/>
    </row>
    <row r="4" spans="1:14" ht="15.75" x14ac:dyDescent="0.25">
      <c r="I4" s="110" t="s">
        <v>78</v>
      </c>
      <c r="J4" s="110"/>
      <c r="K4" s="110"/>
      <c r="L4" s="110"/>
      <c r="M4" s="110"/>
      <c r="N4" s="54"/>
    </row>
    <row r="5" spans="1:14" ht="15.75" x14ac:dyDescent="0.25">
      <c r="I5" s="110" t="s">
        <v>79</v>
      </c>
      <c r="J5" s="110"/>
      <c r="K5" s="110"/>
      <c r="L5" s="110"/>
      <c r="M5" s="110"/>
      <c r="N5" s="54"/>
    </row>
    <row r="6" spans="1:14" ht="15.75" x14ac:dyDescent="0.25">
      <c r="I6" s="70"/>
      <c r="J6" s="71"/>
      <c r="K6" s="71"/>
      <c r="L6" s="71"/>
      <c r="M6" s="70"/>
      <c r="N6" s="54"/>
    </row>
    <row r="7" spans="1:14" ht="15.75" x14ac:dyDescent="0.25">
      <c r="I7" s="70"/>
      <c r="J7" s="71"/>
      <c r="K7" s="109" t="s">
        <v>0</v>
      </c>
      <c r="L7" s="109"/>
      <c r="M7" s="109"/>
      <c r="N7" s="54"/>
    </row>
    <row r="8" spans="1:14" ht="15.75" x14ac:dyDescent="0.25">
      <c r="I8" s="109" t="s">
        <v>80</v>
      </c>
      <c r="J8" s="109"/>
      <c r="K8" s="109"/>
      <c r="L8" s="109"/>
      <c r="M8" s="109"/>
      <c r="N8" s="54"/>
    </row>
    <row r="9" spans="1:14" ht="15.75" x14ac:dyDescent="0.25">
      <c r="I9" s="70"/>
      <c r="J9" s="109" t="s">
        <v>79</v>
      </c>
      <c r="K9" s="109"/>
      <c r="L9" s="109"/>
      <c r="M9" s="109"/>
      <c r="N9" s="54"/>
    </row>
    <row r="10" spans="1:14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54"/>
    </row>
    <row r="11" spans="1:14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54"/>
    </row>
    <row r="12" spans="1:14" x14ac:dyDescent="0.25">
      <c r="H12" s="1"/>
      <c r="I12" s="1"/>
      <c r="J12" s="1"/>
      <c r="K12" s="1"/>
      <c r="L12" s="1"/>
      <c r="M12" s="1"/>
    </row>
    <row r="13" spans="1:14" ht="15.75" customHeight="1" x14ac:dyDescent="0.25">
      <c r="A13" s="106" t="s">
        <v>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4" ht="16.5" thickBot="1" x14ac:dyDescent="0.3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72" t="s">
        <v>81</v>
      </c>
    </row>
    <row r="15" spans="1:14" s="56" customFormat="1" ht="15.75" x14ac:dyDescent="0.25">
      <c r="A15" s="2" t="s">
        <v>60</v>
      </c>
      <c r="B15" s="91" t="s">
        <v>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3">
        <f>SUM(M16:M17)</f>
        <v>38513611</v>
      </c>
      <c r="N15" s="63"/>
    </row>
    <row r="16" spans="1:14" s="56" customFormat="1" ht="15.75" x14ac:dyDescent="0.25">
      <c r="A16" s="4" t="s">
        <v>61</v>
      </c>
      <c r="B16" s="96" t="s">
        <v>48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5">
        <v>34263453</v>
      </c>
      <c r="N16" s="63"/>
    </row>
    <row r="17" spans="1:16" s="56" customFormat="1" ht="16.5" thickBot="1" x14ac:dyDescent="0.3">
      <c r="A17" s="6" t="s">
        <v>58</v>
      </c>
      <c r="B17" s="93" t="s">
        <v>94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7">
        <v>4250158</v>
      </c>
      <c r="N17" s="63"/>
    </row>
    <row r="18" spans="1:16" s="57" customFormat="1" ht="15.75" x14ac:dyDescent="0.25">
      <c r="A18" s="8" t="s">
        <v>59</v>
      </c>
      <c r="B18" s="108" t="s">
        <v>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9">
        <f>SUM(M19:M21)</f>
        <v>220388554</v>
      </c>
      <c r="N18" s="65"/>
    </row>
    <row r="19" spans="1:16" s="56" customFormat="1" ht="15.75" x14ac:dyDescent="0.25">
      <c r="A19" s="10" t="s">
        <v>4</v>
      </c>
      <c r="B19" s="96" t="s">
        <v>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5">
        <v>11728432</v>
      </c>
      <c r="N19" s="63"/>
    </row>
    <row r="20" spans="1:16" s="56" customFormat="1" ht="15.75" x14ac:dyDescent="0.25">
      <c r="A20" s="10" t="s">
        <v>6</v>
      </c>
      <c r="B20" s="96" t="s">
        <v>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5">
        <v>83347743</v>
      </c>
      <c r="N20" s="63"/>
    </row>
    <row r="21" spans="1:16" s="56" customFormat="1" ht="16.5" thickBot="1" x14ac:dyDescent="0.3">
      <c r="A21" s="11" t="s">
        <v>8</v>
      </c>
      <c r="B21" s="93" t="s">
        <v>71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7">
        <v>125312379</v>
      </c>
      <c r="N21" s="63"/>
    </row>
    <row r="22" spans="1:16" s="56" customFormat="1" ht="36" customHeight="1" thickBot="1" x14ac:dyDescent="0.3">
      <c r="A22" s="12" t="s">
        <v>62</v>
      </c>
      <c r="B22" s="79" t="s">
        <v>82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13">
        <v>433422</v>
      </c>
      <c r="N22" s="63"/>
    </row>
    <row r="23" spans="1:16" s="56" customFormat="1" ht="32.25" customHeight="1" thickBot="1" x14ac:dyDescent="0.3">
      <c r="A23" s="12" t="s">
        <v>63</v>
      </c>
      <c r="B23" s="79" t="s">
        <v>83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3">
        <v>173108</v>
      </c>
      <c r="N23" s="63"/>
      <c r="O23" s="54"/>
      <c r="P23" s="54"/>
    </row>
    <row r="24" spans="1:16" s="57" customFormat="1" ht="15.75" x14ac:dyDescent="0.25">
      <c r="A24" s="8" t="s">
        <v>65</v>
      </c>
      <c r="B24" s="108" t="s">
        <v>9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9">
        <f>SUM(M25+M55+M58+M61+M62+M63+M46)</f>
        <v>228176141</v>
      </c>
      <c r="N24" s="65"/>
      <c r="O24" s="66"/>
      <c r="P24" s="66"/>
    </row>
    <row r="25" spans="1:16" s="57" customFormat="1" ht="16.5" thickBot="1" x14ac:dyDescent="0.3">
      <c r="A25" s="14" t="s">
        <v>39</v>
      </c>
      <c r="B25" s="97" t="s">
        <v>10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5">
        <f>SUM(M30+M39+M40+M41+M42)</f>
        <v>195390800</v>
      </c>
      <c r="N25" s="65"/>
      <c r="O25" s="67"/>
      <c r="P25" s="68"/>
    </row>
    <row r="26" spans="1:16" s="56" customFormat="1" ht="84" customHeight="1" x14ac:dyDescent="0.25">
      <c r="A26" s="98" t="s">
        <v>11</v>
      </c>
      <c r="B26" s="101" t="s">
        <v>12</v>
      </c>
      <c r="C26" s="101" t="s">
        <v>13</v>
      </c>
      <c r="D26" s="101"/>
      <c r="E26" s="101"/>
      <c r="F26" s="104" t="s">
        <v>14</v>
      </c>
      <c r="G26" s="101" t="s">
        <v>15</v>
      </c>
      <c r="H26" s="101"/>
      <c r="I26" s="101"/>
      <c r="J26" s="101"/>
      <c r="K26" s="101" t="s">
        <v>16</v>
      </c>
      <c r="L26" s="101"/>
      <c r="M26" s="73" t="s">
        <v>17</v>
      </c>
      <c r="N26" s="63"/>
      <c r="O26" s="66"/>
      <c r="P26" s="66"/>
    </row>
    <row r="27" spans="1:16" s="56" customFormat="1" ht="47.25" customHeight="1" x14ac:dyDescent="0.25">
      <c r="A27" s="99"/>
      <c r="B27" s="102"/>
      <c r="C27" s="86" t="s">
        <v>18</v>
      </c>
      <c r="D27" s="86" t="s">
        <v>19</v>
      </c>
      <c r="E27" s="86" t="s">
        <v>20</v>
      </c>
      <c r="F27" s="86"/>
      <c r="G27" s="86" t="s">
        <v>21</v>
      </c>
      <c r="H27" s="88" t="s">
        <v>22</v>
      </c>
      <c r="I27" s="88"/>
      <c r="J27" s="88"/>
      <c r="K27" s="86" t="s">
        <v>23</v>
      </c>
      <c r="L27" s="86" t="s">
        <v>24</v>
      </c>
      <c r="M27" s="74"/>
      <c r="N27" s="64"/>
    </row>
    <row r="28" spans="1:16" s="56" customFormat="1" ht="15.75" x14ac:dyDescent="0.25">
      <c r="A28" s="99"/>
      <c r="B28" s="102"/>
      <c r="C28" s="86"/>
      <c r="D28" s="86"/>
      <c r="E28" s="86"/>
      <c r="F28" s="86"/>
      <c r="G28" s="86"/>
      <c r="H28" s="86" t="s">
        <v>25</v>
      </c>
      <c r="I28" s="102" t="s">
        <v>26</v>
      </c>
      <c r="J28" s="102"/>
      <c r="K28" s="86"/>
      <c r="L28" s="86"/>
      <c r="M28" s="74"/>
      <c r="N28" s="63"/>
    </row>
    <row r="29" spans="1:16" s="56" customFormat="1" ht="147.75" x14ac:dyDescent="0.25">
      <c r="A29" s="100"/>
      <c r="B29" s="103"/>
      <c r="C29" s="87"/>
      <c r="D29" s="87"/>
      <c r="E29" s="87"/>
      <c r="F29" s="87"/>
      <c r="G29" s="87"/>
      <c r="H29" s="87"/>
      <c r="I29" s="16" t="s">
        <v>27</v>
      </c>
      <c r="J29" s="16" t="s">
        <v>28</v>
      </c>
      <c r="K29" s="87"/>
      <c r="L29" s="87"/>
      <c r="M29" s="75"/>
      <c r="N29" s="63"/>
    </row>
    <row r="30" spans="1:16" s="56" customFormat="1" ht="20.25" customHeight="1" x14ac:dyDescent="0.25">
      <c r="A30" s="62" t="s">
        <v>40</v>
      </c>
      <c r="B30" s="17" t="s">
        <v>69</v>
      </c>
      <c r="C30" s="18"/>
      <c r="D30" s="18"/>
      <c r="E30" s="18"/>
      <c r="F30" s="19">
        <f>SUM(F31:F38)</f>
        <v>1</v>
      </c>
      <c r="G30" s="20">
        <f>G34+G35+G36+G37+G38</f>
        <v>67162685.039002001</v>
      </c>
      <c r="H30" s="20">
        <f>H31+H32+H33+H34+H35+H36+H37+H38</f>
        <v>104685147.96099801</v>
      </c>
      <c r="I30" s="20">
        <f>SUM(I31:I38)</f>
        <v>103582547.96099801</v>
      </c>
      <c r="J30" s="20">
        <f>SUM(J31:J38)</f>
        <v>1102600</v>
      </c>
      <c r="K30" s="20">
        <f>SUM(K31:K38)</f>
        <v>11728432</v>
      </c>
      <c r="L30" s="20">
        <f>SUM(L31:L38)</f>
        <v>160119400</v>
      </c>
      <c r="M30" s="21">
        <f>SUM(M31:M38)</f>
        <v>171847832</v>
      </c>
      <c r="N30" s="63"/>
    </row>
    <row r="31" spans="1:16" s="56" customFormat="1" ht="15.75" x14ac:dyDescent="0.25">
      <c r="A31" s="22" t="s">
        <v>50</v>
      </c>
      <c r="B31" s="23" t="s">
        <v>29</v>
      </c>
      <c r="C31" s="24"/>
      <c r="D31" s="24">
        <v>1</v>
      </c>
      <c r="E31" s="24">
        <v>1</v>
      </c>
      <c r="F31" s="25">
        <v>0.15690000000000001</v>
      </c>
      <c r="G31" s="26">
        <v>0</v>
      </c>
      <c r="H31" s="58">
        <f t="shared" ref="H31:H38" si="0">M31*D31</f>
        <v>30655860.860000003</v>
      </c>
      <c r="I31" s="26">
        <f>H31-J31</f>
        <v>30655860.860000003</v>
      </c>
      <c r="J31" s="26">
        <v>0</v>
      </c>
      <c r="K31" s="26">
        <v>5533127</v>
      </c>
      <c r="L31" s="26">
        <v>25122733.860000003</v>
      </c>
      <c r="M31" s="27">
        <f>L31+K31</f>
        <v>30655860.860000003</v>
      </c>
      <c r="N31" s="63"/>
    </row>
    <row r="32" spans="1:16" s="56" customFormat="1" ht="15.75" x14ac:dyDescent="0.25">
      <c r="A32" s="28" t="s">
        <v>51</v>
      </c>
      <c r="B32" s="29" t="s">
        <v>30</v>
      </c>
      <c r="C32" s="30"/>
      <c r="D32" s="30">
        <v>1</v>
      </c>
      <c r="E32" s="30">
        <v>1</v>
      </c>
      <c r="F32" s="31">
        <v>4.7000000000000002E-3</v>
      </c>
      <c r="G32" s="32">
        <v>0</v>
      </c>
      <c r="H32" s="59">
        <f t="shared" si="0"/>
        <v>1026000.18</v>
      </c>
      <c r="I32" s="32">
        <f t="shared" ref="I32:I38" si="1">H32-J32</f>
        <v>1026000.18</v>
      </c>
      <c r="J32" s="32">
        <v>0</v>
      </c>
      <c r="K32" s="32">
        <v>273439</v>
      </c>
      <c r="L32" s="32">
        <v>752561.18</v>
      </c>
      <c r="M32" s="33">
        <f t="shared" ref="M32:M38" si="2">L32+K32</f>
        <v>1026000.18</v>
      </c>
      <c r="N32" s="63"/>
    </row>
    <row r="33" spans="1:163" s="56" customFormat="1" ht="15.75" x14ac:dyDescent="0.25">
      <c r="A33" s="28" t="s">
        <v>52</v>
      </c>
      <c r="B33" s="29" t="s">
        <v>31</v>
      </c>
      <c r="C33" s="30"/>
      <c r="D33" s="30">
        <v>1</v>
      </c>
      <c r="E33" s="30">
        <v>1</v>
      </c>
      <c r="F33" s="31">
        <v>0.11</v>
      </c>
      <c r="G33" s="32">
        <v>0</v>
      </c>
      <c r="H33" s="59">
        <f t="shared" si="0"/>
        <v>19186515</v>
      </c>
      <c r="I33" s="32">
        <f t="shared" si="1"/>
        <v>18497115</v>
      </c>
      <c r="J33" s="32">
        <v>689400</v>
      </c>
      <c r="K33" s="32">
        <v>1573381</v>
      </c>
      <c r="L33" s="32">
        <v>17613134</v>
      </c>
      <c r="M33" s="33">
        <f t="shared" si="2"/>
        <v>19186515</v>
      </c>
      <c r="N33" s="63"/>
    </row>
    <row r="34" spans="1:163" s="56" customFormat="1" ht="15.75" x14ac:dyDescent="0.25">
      <c r="A34" s="28" t="s">
        <v>53</v>
      </c>
      <c r="B34" s="29" t="s">
        <v>32</v>
      </c>
      <c r="C34" s="30">
        <v>0.49249999999999999</v>
      </c>
      <c r="D34" s="30">
        <f>E34-C34</f>
        <v>0.50750000000000006</v>
      </c>
      <c r="E34" s="30">
        <v>1</v>
      </c>
      <c r="F34" s="31">
        <v>0.1174</v>
      </c>
      <c r="G34" s="59">
        <f>M34*C34</f>
        <v>9458527.293300001</v>
      </c>
      <c r="H34" s="59">
        <f>M34*D34+1</f>
        <v>9746605.2667000033</v>
      </c>
      <c r="I34" s="32">
        <f t="shared" si="1"/>
        <v>9708305.2667000033</v>
      </c>
      <c r="J34" s="32">
        <v>38300</v>
      </c>
      <c r="K34" s="32">
        <v>407114</v>
      </c>
      <c r="L34" s="32">
        <v>18798017.560000002</v>
      </c>
      <c r="M34" s="33">
        <f t="shared" si="2"/>
        <v>19205131.560000002</v>
      </c>
      <c r="N34" s="63"/>
    </row>
    <row r="35" spans="1:163" s="56" customFormat="1" ht="15.75" x14ac:dyDescent="0.25">
      <c r="A35" s="28" t="s">
        <v>54</v>
      </c>
      <c r="B35" s="34" t="s">
        <v>33</v>
      </c>
      <c r="C35" s="30">
        <v>0.53359999999999996</v>
      </c>
      <c r="D35" s="30">
        <f t="shared" ref="D35:D38" si="3">E35-C35</f>
        <v>0.46640000000000004</v>
      </c>
      <c r="E35" s="30">
        <v>1</v>
      </c>
      <c r="F35" s="31">
        <v>0.12839999999999999</v>
      </c>
      <c r="G35" s="59">
        <f>M35*C35</f>
        <v>11347348.684255999</v>
      </c>
      <c r="H35" s="59">
        <f t="shared" si="0"/>
        <v>9918297.2757439986</v>
      </c>
      <c r="I35" s="32">
        <f t="shared" si="1"/>
        <v>9918297.2757439986</v>
      </c>
      <c r="J35" s="32">
        <v>0</v>
      </c>
      <c r="K35" s="32">
        <v>706315</v>
      </c>
      <c r="L35" s="32">
        <v>20559330.959999997</v>
      </c>
      <c r="M35" s="33">
        <f t="shared" si="2"/>
        <v>21265645.959999997</v>
      </c>
      <c r="N35" s="63"/>
    </row>
    <row r="36" spans="1:163" s="56" customFormat="1" ht="15.75" x14ac:dyDescent="0.25">
      <c r="A36" s="28" t="s">
        <v>55</v>
      </c>
      <c r="B36" s="34" t="s">
        <v>34</v>
      </c>
      <c r="C36" s="30">
        <v>0.61170000000000002</v>
      </c>
      <c r="D36" s="30">
        <f t="shared" si="3"/>
        <v>0.38829999999999998</v>
      </c>
      <c r="E36" s="30">
        <v>1</v>
      </c>
      <c r="F36" s="31">
        <v>0.1012</v>
      </c>
      <c r="G36" s="59">
        <f>M36*C36</f>
        <v>10119288.431076</v>
      </c>
      <c r="H36" s="59">
        <f t="shared" si="0"/>
        <v>6423605.8489239998</v>
      </c>
      <c r="I36" s="32">
        <f t="shared" si="1"/>
        <v>6423605.8489239998</v>
      </c>
      <c r="J36" s="32">
        <v>0</v>
      </c>
      <c r="K36" s="32">
        <v>338811</v>
      </c>
      <c r="L36" s="32">
        <v>16204083.279999999</v>
      </c>
      <c r="M36" s="33">
        <f t="shared" si="2"/>
        <v>16542894.279999999</v>
      </c>
      <c r="N36" s="63"/>
    </row>
    <row r="37" spans="1:163" s="56" customFormat="1" ht="15.75" x14ac:dyDescent="0.25">
      <c r="A37" s="28" t="s">
        <v>56</v>
      </c>
      <c r="B37" s="34" t="s">
        <v>35</v>
      </c>
      <c r="C37" s="30">
        <v>0.52629999999999999</v>
      </c>
      <c r="D37" s="30">
        <f t="shared" si="3"/>
        <v>0.47370000000000001</v>
      </c>
      <c r="E37" s="30">
        <v>1</v>
      </c>
      <c r="F37" s="31">
        <v>0.17710000000000001</v>
      </c>
      <c r="G37" s="59">
        <f>M37*C37</f>
        <v>15875225.697362</v>
      </c>
      <c r="H37" s="59">
        <f t="shared" si="0"/>
        <v>14288608.042638002</v>
      </c>
      <c r="I37" s="32">
        <f t="shared" si="1"/>
        <v>13913708.042638002</v>
      </c>
      <c r="J37" s="32">
        <v>374900</v>
      </c>
      <c r="K37" s="32">
        <v>1806688</v>
      </c>
      <c r="L37" s="32">
        <v>28357145.740000002</v>
      </c>
      <c r="M37" s="33">
        <f>L37+K37</f>
        <v>30163833.740000002</v>
      </c>
      <c r="N37" s="63"/>
    </row>
    <row r="38" spans="1:163" s="56" customFormat="1" ht="16.5" thickBot="1" x14ac:dyDescent="0.3">
      <c r="A38" s="35" t="s">
        <v>57</v>
      </c>
      <c r="B38" s="36" t="s">
        <v>36</v>
      </c>
      <c r="C38" s="37">
        <v>0.60240000000000005</v>
      </c>
      <c r="D38" s="37">
        <f t="shared" si="3"/>
        <v>0.39759999999999995</v>
      </c>
      <c r="E38" s="37">
        <v>1</v>
      </c>
      <c r="F38" s="38">
        <v>0.20430000000000001</v>
      </c>
      <c r="G38" s="60">
        <f>M38*C38</f>
        <v>20362294.933008004</v>
      </c>
      <c r="H38" s="60">
        <f t="shared" si="0"/>
        <v>13439655.486992</v>
      </c>
      <c r="I38" s="39">
        <f t="shared" si="1"/>
        <v>13439655.486992</v>
      </c>
      <c r="J38" s="39">
        <v>0</v>
      </c>
      <c r="K38" s="39">
        <v>1089557</v>
      </c>
      <c r="L38" s="39">
        <v>32712393.420000002</v>
      </c>
      <c r="M38" s="40">
        <f t="shared" si="2"/>
        <v>33801950.420000002</v>
      </c>
      <c r="N38" s="63"/>
    </row>
    <row r="39" spans="1:163" s="56" customFormat="1" ht="33.75" customHeight="1" thickBot="1" x14ac:dyDescent="0.3">
      <c r="A39" s="41" t="s">
        <v>41</v>
      </c>
      <c r="B39" s="42" t="s">
        <v>38</v>
      </c>
      <c r="C39" s="78" t="s">
        <v>72</v>
      </c>
      <c r="D39" s="78"/>
      <c r="E39" s="78"/>
      <c r="F39" s="78"/>
      <c r="G39" s="78"/>
      <c r="H39" s="78"/>
      <c r="I39" s="78"/>
      <c r="J39" s="78"/>
      <c r="K39" s="78"/>
      <c r="L39" s="78"/>
      <c r="M39" s="43">
        <v>11086000</v>
      </c>
      <c r="N39" s="69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</row>
    <row r="40" spans="1:163" s="61" customFormat="1" ht="33.75" customHeight="1" thickBot="1" x14ac:dyDescent="0.3">
      <c r="A40" s="12" t="s">
        <v>42</v>
      </c>
      <c r="B40" s="79" t="s">
        <v>84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13">
        <v>5000957</v>
      </c>
      <c r="N40" s="69" t="s">
        <v>70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</row>
    <row r="41" spans="1:163" s="61" customFormat="1" ht="49.5" customHeight="1" thickBot="1" x14ac:dyDescent="0.3">
      <c r="A41" s="12" t="s">
        <v>43</v>
      </c>
      <c r="B41" s="85" t="s">
        <v>96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13">
        <v>7200000</v>
      </c>
      <c r="N41" s="69" t="s">
        <v>70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</row>
    <row r="42" spans="1:163" s="56" customFormat="1" ht="15.75" x14ac:dyDescent="0.25">
      <c r="A42" s="47" t="s">
        <v>75</v>
      </c>
      <c r="B42" s="83" t="s">
        <v>85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3">
        <f>SUM(M43:M45)</f>
        <v>256011</v>
      </c>
      <c r="N42" s="69" t="s">
        <v>70</v>
      </c>
    </row>
    <row r="43" spans="1:163" s="56" customFormat="1" ht="15.75" x14ac:dyDescent="0.25">
      <c r="A43" s="4"/>
      <c r="B43" s="81" t="s">
        <v>86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5">
        <v>195616</v>
      </c>
      <c r="N43" s="63"/>
    </row>
    <row r="44" spans="1:163" s="56" customFormat="1" ht="15.75" x14ac:dyDescent="0.25">
      <c r="A44" s="4"/>
      <c r="B44" s="81" t="s">
        <v>87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5">
        <v>7257</v>
      </c>
      <c r="N44" s="63"/>
    </row>
    <row r="45" spans="1:163" s="56" customFormat="1" ht="16.5" thickBot="1" x14ac:dyDescent="0.3">
      <c r="A45" s="6"/>
      <c r="B45" s="82" t="s">
        <v>88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7">
        <v>53138</v>
      </c>
      <c r="N45" s="63"/>
    </row>
    <row r="46" spans="1:163" s="44" customFormat="1" ht="15.75" x14ac:dyDescent="0.25">
      <c r="A46" s="41" t="s">
        <v>44</v>
      </c>
      <c r="B46" s="76" t="s">
        <v>89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43">
        <f>SUM(M47:M54)</f>
        <v>4250158</v>
      </c>
      <c r="N46" s="69"/>
    </row>
    <row r="47" spans="1:163" s="44" customFormat="1" ht="15.75" x14ac:dyDescent="0.25">
      <c r="A47" s="28" t="s">
        <v>50</v>
      </c>
      <c r="B47" s="94" t="s">
        <v>29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45">
        <v>1205262</v>
      </c>
      <c r="N47" s="69"/>
    </row>
    <row r="48" spans="1:163" s="44" customFormat="1" ht="15.75" x14ac:dyDescent="0.25">
      <c r="A48" s="28" t="s">
        <v>51</v>
      </c>
      <c r="B48" s="94" t="s">
        <v>30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45">
        <v>309259</v>
      </c>
      <c r="N48" s="69"/>
    </row>
    <row r="49" spans="1:14" s="44" customFormat="1" ht="15.75" x14ac:dyDescent="0.25">
      <c r="A49" s="28" t="s">
        <v>52</v>
      </c>
      <c r="B49" s="94" t="s">
        <v>31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45">
        <v>1900000</v>
      </c>
      <c r="N49" s="69"/>
    </row>
    <row r="50" spans="1:14" s="44" customFormat="1" ht="15.75" x14ac:dyDescent="0.25">
      <c r="A50" s="28" t="s">
        <v>53</v>
      </c>
      <c r="B50" s="94" t="s">
        <v>32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45">
        <v>151174</v>
      </c>
      <c r="N50" s="69"/>
    </row>
    <row r="51" spans="1:14" s="44" customFormat="1" ht="15.75" x14ac:dyDescent="0.25">
      <c r="A51" s="28" t="s">
        <v>54</v>
      </c>
      <c r="B51" s="94" t="s">
        <v>33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45">
        <v>77095</v>
      </c>
      <c r="N51" s="69"/>
    </row>
    <row r="52" spans="1:14" s="44" customFormat="1" ht="15.75" x14ac:dyDescent="0.25">
      <c r="A52" s="28" t="s">
        <v>55</v>
      </c>
      <c r="B52" s="94" t="s">
        <v>34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45">
        <v>499127</v>
      </c>
      <c r="N52" s="69"/>
    </row>
    <row r="53" spans="1:14" s="44" customFormat="1" ht="15.75" x14ac:dyDescent="0.25">
      <c r="A53" s="28" t="s">
        <v>56</v>
      </c>
      <c r="B53" s="94" t="s">
        <v>35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45">
        <v>65499</v>
      </c>
      <c r="N53" s="69"/>
    </row>
    <row r="54" spans="1:14" s="44" customFormat="1" ht="16.5" thickBot="1" x14ac:dyDescent="0.3">
      <c r="A54" s="35" t="s">
        <v>57</v>
      </c>
      <c r="B54" s="95" t="s">
        <v>36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46">
        <v>42742</v>
      </c>
      <c r="N54" s="69"/>
    </row>
    <row r="55" spans="1:14" s="56" customFormat="1" ht="40.5" customHeight="1" x14ac:dyDescent="0.25">
      <c r="A55" s="47" t="s">
        <v>49</v>
      </c>
      <c r="B55" s="83" t="s">
        <v>92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3">
        <f>SUM(M56:M57)</f>
        <v>433422</v>
      </c>
      <c r="N55" s="63"/>
    </row>
    <row r="56" spans="1:14" s="56" customFormat="1" ht="15.75" x14ac:dyDescent="0.25">
      <c r="A56" s="4"/>
      <c r="B56" s="81" t="s">
        <v>90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5">
        <v>285938</v>
      </c>
      <c r="N56" s="63"/>
    </row>
    <row r="57" spans="1:14" s="56" customFormat="1" ht="16.5" thickBot="1" x14ac:dyDescent="0.3">
      <c r="A57" s="6"/>
      <c r="B57" s="82" t="s">
        <v>91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7">
        <v>147484</v>
      </c>
      <c r="N57" s="63"/>
    </row>
    <row r="58" spans="1:14" s="56" customFormat="1" ht="42" customHeight="1" x14ac:dyDescent="0.25">
      <c r="A58" s="47" t="s">
        <v>66</v>
      </c>
      <c r="B58" s="83" t="s">
        <v>93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3">
        <f>SUM(M59:M60)</f>
        <v>173108</v>
      </c>
      <c r="N58" s="63"/>
    </row>
    <row r="59" spans="1:14" s="56" customFormat="1" ht="15.75" x14ac:dyDescent="0.25">
      <c r="A59" s="4"/>
      <c r="B59" s="81" t="s">
        <v>90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5">
        <v>170568</v>
      </c>
      <c r="N59" s="63"/>
    </row>
    <row r="60" spans="1:14" s="56" customFormat="1" ht="16.5" thickBot="1" x14ac:dyDescent="0.3">
      <c r="A60" s="48"/>
      <c r="B60" s="107" t="s">
        <v>22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49">
        <v>2540</v>
      </c>
      <c r="N60" s="63"/>
    </row>
    <row r="61" spans="1:14" s="56" customFormat="1" ht="91.5" customHeight="1" x14ac:dyDescent="0.25">
      <c r="A61" s="89" t="s">
        <v>67</v>
      </c>
      <c r="B61" s="91" t="s">
        <v>37</v>
      </c>
      <c r="C61" s="92" t="s">
        <v>73</v>
      </c>
      <c r="D61" s="92"/>
      <c r="E61" s="92"/>
      <c r="F61" s="92"/>
      <c r="G61" s="92"/>
      <c r="H61" s="92"/>
      <c r="I61" s="92"/>
      <c r="J61" s="92"/>
      <c r="K61" s="92"/>
      <c r="L61" s="92"/>
      <c r="M61" s="50">
        <v>1423760</v>
      </c>
      <c r="N61" s="63"/>
    </row>
    <row r="62" spans="1:14" s="56" customFormat="1" ht="45" customHeight="1" thickBot="1" x14ac:dyDescent="0.3">
      <c r="A62" s="90"/>
      <c r="B62" s="82"/>
      <c r="C62" s="93" t="s">
        <v>74</v>
      </c>
      <c r="D62" s="93"/>
      <c r="E62" s="93"/>
      <c r="F62" s="93"/>
      <c r="G62" s="93"/>
      <c r="H62" s="93"/>
      <c r="I62" s="93"/>
      <c r="J62" s="93"/>
      <c r="K62" s="93"/>
      <c r="L62" s="93"/>
      <c r="M62" s="7">
        <v>4698408</v>
      </c>
      <c r="N62" s="63"/>
    </row>
    <row r="63" spans="1:14" s="56" customFormat="1" ht="27.75" customHeight="1" thickBot="1" x14ac:dyDescent="0.3">
      <c r="A63" s="12" t="s">
        <v>68</v>
      </c>
      <c r="B63" s="79" t="s">
        <v>45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53">
        <v>21806485</v>
      </c>
      <c r="N63" s="69" t="s">
        <v>70</v>
      </c>
    </row>
    <row r="64" spans="1:14" s="56" customFormat="1" ht="32.25" thickBot="1" x14ac:dyDescent="0.3">
      <c r="A64" s="51" t="s">
        <v>64</v>
      </c>
      <c r="B64" s="52" t="s">
        <v>46</v>
      </c>
      <c r="C64" s="77" t="s">
        <v>47</v>
      </c>
      <c r="D64" s="77"/>
      <c r="E64" s="77"/>
      <c r="F64" s="77"/>
      <c r="G64" s="77"/>
      <c r="H64" s="77"/>
      <c r="I64" s="77"/>
      <c r="J64" s="77"/>
      <c r="K64" s="77"/>
      <c r="L64" s="77"/>
      <c r="M64" s="53">
        <v>31332554</v>
      </c>
      <c r="N64" s="63"/>
    </row>
  </sheetData>
  <mergeCells count="66">
    <mergeCell ref="K7:M7"/>
    <mergeCell ref="I8:M8"/>
    <mergeCell ref="J9:M9"/>
    <mergeCell ref="J1:M1"/>
    <mergeCell ref="I2:M2"/>
    <mergeCell ref="J3:M3"/>
    <mergeCell ref="I4:M4"/>
    <mergeCell ref="I5:M5"/>
    <mergeCell ref="A10:M10"/>
    <mergeCell ref="A11:M11"/>
    <mergeCell ref="A13:M13"/>
    <mergeCell ref="B15:L15"/>
    <mergeCell ref="B60:L60"/>
    <mergeCell ref="B58:L58"/>
    <mergeCell ref="B59:L59"/>
    <mergeCell ref="B23:L23"/>
    <mergeCell ref="B24:L24"/>
    <mergeCell ref="B18:L18"/>
    <mergeCell ref="B19:L19"/>
    <mergeCell ref="B20:L20"/>
    <mergeCell ref="B21:L21"/>
    <mergeCell ref="B47:L47"/>
    <mergeCell ref="B48:L48"/>
    <mergeCell ref="B49:L49"/>
    <mergeCell ref="B16:L16"/>
    <mergeCell ref="B17:L17"/>
    <mergeCell ref="B22:L22"/>
    <mergeCell ref="B25:L25"/>
    <mergeCell ref="A26:A29"/>
    <mergeCell ref="B26:B29"/>
    <mergeCell ref="C26:E26"/>
    <mergeCell ref="F26:F29"/>
    <mergeCell ref="G26:J26"/>
    <mergeCell ref="K26:L26"/>
    <mergeCell ref="L27:L29"/>
    <mergeCell ref="H28:H29"/>
    <mergeCell ref="I28:J28"/>
    <mergeCell ref="C27:C29"/>
    <mergeCell ref="D27:D29"/>
    <mergeCell ref="E27:E29"/>
    <mergeCell ref="A61:A62"/>
    <mergeCell ref="B61:B62"/>
    <mergeCell ref="C61:L61"/>
    <mergeCell ref="C62:L62"/>
    <mergeCell ref="K27:K29"/>
    <mergeCell ref="B52:L52"/>
    <mergeCell ref="B53:L53"/>
    <mergeCell ref="B54:L54"/>
    <mergeCell ref="B50:L50"/>
    <mergeCell ref="B51:L51"/>
    <mergeCell ref="M26:M29"/>
    <mergeCell ref="B46:L46"/>
    <mergeCell ref="C64:L64"/>
    <mergeCell ref="C39:L39"/>
    <mergeCell ref="B63:L63"/>
    <mergeCell ref="B44:L44"/>
    <mergeCell ref="B45:L45"/>
    <mergeCell ref="B55:L55"/>
    <mergeCell ref="B56:L56"/>
    <mergeCell ref="B57:L57"/>
    <mergeCell ref="B40:L40"/>
    <mergeCell ref="B41:L41"/>
    <mergeCell ref="B42:L42"/>
    <mergeCell ref="B43:L43"/>
    <mergeCell ref="G27:G29"/>
    <mergeCell ref="H27:J27"/>
  </mergeCells>
  <pageMargins left="0.39370078740157483" right="0.19685039370078741" top="0.55118110236220474" bottom="0.35433070866141736" header="0.31496062992125984" footer="0.31496062992125984"/>
  <pageSetup paperSize="9" scale="70" firstPageNumber="124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2022-05-27T13:16:55Z</cp:lastPrinted>
  <dcterms:created xsi:type="dcterms:W3CDTF">2022-03-10T13:47:37Z</dcterms:created>
  <dcterms:modified xsi:type="dcterms:W3CDTF">2022-05-27T13:17:48Z</dcterms:modified>
</cp:coreProperties>
</file>