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315" windowWidth="19410" windowHeight="11010" firstSheet="1" activeTab="1"/>
  </bookViews>
  <sheets>
    <sheet name="корр. в 22 году" sheetId="1" state="hidden" r:id="rId1"/>
    <sheet name="Приложение №8.3 (51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maslova</author>
    <author>Пользователь</author>
  </authors>
  <commentList>
    <comment ref="Q22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тсм</t>
        </r>
      </text>
    </comment>
    <comment ref="R22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тдрсу</t>
        </r>
      </text>
    </comment>
    <comment ref="N27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остаток после погашения в 2020 году</t>
        </r>
      </text>
    </comment>
    <comment ref="E44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заем Сл. ДЭСУ</t>
        </r>
      </text>
    </comment>
    <comment ref="O18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а по дог.займа  5400+500</t>
        </r>
      </text>
    </comment>
    <comment ref="E45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по договору займа</t>
        </r>
      </text>
    </comment>
    <comment ref="E46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выполнено работ?</t>
        </r>
      </text>
    </comment>
    <comment ref="C15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подряд №241</t>
        </r>
      </text>
    </comment>
    <comment ref="C11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подряд №237</t>
        </r>
      </text>
    </comment>
    <comment ref="E29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договоров займа с учетом корр. по Тир. И Рыбн. в сторону уменьшения</t>
        </r>
      </text>
    </comment>
    <comment ref="L21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всего 3,5 млн. с 8719 руб. ТДРСУ</t>
        </r>
      </text>
    </comment>
  </commentList>
</comments>
</file>

<file path=xl/sharedStrings.xml><?xml version="1.0" encoding="utf-8"?>
<sst xmlns="http://schemas.openxmlformats.org/spreadsheetml/2006/main" count="108" uniqueCount="78">
  <si>
    <t>ГУП "Слободзейское дорожно-эксплуатационно-строительное управление"</t>
  </si>
  <si>
    <t>ГУП "Дубоссарский дорожно-эксплуатационный участок"</t>
  </si>
  <si>
    <t>ГУП "Рыбницское дорожно-эксплуатационно-строительное управление"</t>
  </si>
  <si>
    <t>ГУП "Каменское дорожное строительно-эксплуатационное управление"</t>
  </si>
  <si>
    <t>МУП "Тираспольское дорожно-ремонтно-строительное управление"</t>
  </si>
  <si>
    <t>Итого:</t>
  </si>
  <si>
    <t>Приложение № __________________</t>
  </si>
  <si>
    <t>№ п/п</t>
  </si>
  <si>
    <t>Наименование мероприятия</t>
  </si>
  <si>
    <t>Уполномоченное государственное или унитарное предприятие дорожной отрасли, выполненяющее работы</t>
  </si>
  <si>
    <t>Ремонт дорожного покрытия с устройством поверхностной обработки на автомобильной дороге Тирасполь-Каменка км 2+278 – 3+700, 10</t>
  </si>
  <si>
    <t>ГУП «Слободзейское дорожное эксплуатационно-строительное управление»</t>
  </si>
  <si>
    <t xml:space="preserve">Ремонт дорожного покрытия на автомобильной дороге Тирасполь-Бендеры км 16-17 </t>
  </si>
  <si>
    <t>Ремонт дорожного покрытия на автомобильной дороге Тирасполь-Бендеры км 18-22</t>
  </si>
  <si>
    <t>Ремонт дорожного покрытия на автомобильной дороге Тирасполь-Каменка км 40</t>
  </si>
  <si>
    <t xml:space="preserve">Проведение мероприятия по обеспечению водоотвода с центральной части г. Григориополь  (ул. К.Маркса угол ул. Дзержинского) на автомобильной дороге Тирасполь-Каменка км 44 </t>
  </si>
  <si>
    <t>ГУП «Дубоссарский дорожно-эксплуатационный участок»</t>
  </si>
  <si>
    <t xml:space="preserve">Осуществление реконструкции земляного полотна с устройством искусственных сооружений на автомобильной дороге Тирасполь-Каменка км 55-57 </t>
  </si>
  <si>
    <t>Ремонт дорожного покрытия на автомобильной дороге Тирасполь - Каменка  км 88-120 (выборочно)</t>
  </si>
  <si>
    <t>ГУП «Рыбницкое дорожно-эксплуатационно-строительное управление»</t>
  </si>
  <si>
    <t xml:space="preserve">Ремонт дорожного покрытия с устройством поверхностной обработки на автомобильной дороге Тирасполь-Каменка км 120-121 </t>
  </si>
  <si>
    <t xml:space="preserve">Ремонт дорожного покрытия на автомобильной дороге Тирасполь-Каменка  км 145-147 </t>
  </si>
  <si>
    <t>ГУП «Каменское дорожно-строительно–эксплуатационное управление»</t>
  </si>
  <si>
    <t xml:space="preserve">Расширение улицы 25 Октября (от ул. Шевченко до ул. Луначарского) в городе Тирасполе </t>
  </si>
  <si>
    <t>МУП «Тираспольское дорожное ремонтно-строительное управление»</t>
  </si>
  <si>
    <t xml:space="preserve">Производство работ по устройству разметки проезжей части на автомобильной дороге Брест-Кишинёв-Одесса км 935-956  </t>
  </si>
  <si>
    <t>Производство работ по устройству разметки проезжей части на автомобильной дороге Тирасполь-Бендеры км 16-23</t>
  </si>
  <si>
    <t xml:space="preserve">Производство работ по устройству разметки проезжей части на автомобильной дороге Тирасполь-Каменка км 3-10 </t>
  </si>
  <si>
    <t>ВСЕГО:</t>
  </si>
  <si>
    <t>2022 г.</t>
  </si>
  <si>
    <t xml:space="preserve">График погашения задолженности </t>
  </si>
  <si>
    <t>за работы, выполненные во  исполнение Распоряжения Правительства Приднестровской Молдавской Республики от 13 августа 2015 года № 575р "О подготовке автомобильных общего пользования к празднованию 25-й годовщины со дня образования ПМР"</t>
  </si>
  <si>
    <t>Ремонт покрытия улицы Шевченко с устройством поверхностной обработки (выборочно) с уширением на участке от ул. 25 Октября до ул. Свердлова в городе Тирасполе (3 910 000 руб.)</t>
  </si>
  <si>
    <t xml:space="preserve">а) МУП «Тираспольское дорожное ремонтно-строительное управление»   </t>
  </si>
  <si>
    <t xml:space="preserve"> б) ГУП «Слободзейское дорожное эксплуатационно-строительное управление»   </t>
  </si>
  <si>
    <t>от _________________№ ________</t>
  </si>
  <si>
    <t>в том числе по заемщикам:</t>
  </si>
  <si>
    <t>в том числе по балансодержаиелям:</t>
  </si>
  <si>
    <t>ГУП "Григориопольский дорожно-эксплуатационный участок"</t>
  </si>
  <si>
    <t>- ** -</t>
  </si>
  <si>
    <t>С-Т</t>
  </si>
  <si>
    <t>С</t>
  </si>
  <si>
    <t>С-Г</t>
  </si>
  <si>
    <t>Д</t>
  </si>
  <si>
    <t>Р</t>
  </si>
  <si>
    <t>К</t>
  </si>
  <si>
    <t>Т</t>
  </si>
  <si>
    <t>Приднестровской Молдавской Республики</t>
  </si>
  <si>
    <t>к Распоряжению Правительства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</si>
  <si>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</si>
  <si>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Кредиторская задолженность всего, руб.</t>
  </si>
  <si>
    <t>Погашено в 2019 г.</t>
  </si>
  <si>
    <t>2023 г.</t>
  </si>
  <si>
    <t>2024 г.</t>
  </si>
  <si>
    <t>остаток на два года</t>
  </si>
  <si>
    <t>остаток на 01.01.2022</t>
  </si>
  <si>
    <t>1.</t>
  </si>
  <si>
    <t>2.</t>
  </si>
  <si>
    <t>4.</t>
  </si>
  <si>
    <t>3.</t>
  </si>
  <si>
    <t xml:space="preserve">к Закону Приднестровской Молдавской Республики </t>
  </si>
  <si>
    <t>"О республиканском бюжете на 2022 год"</t>
  </si>
  <si>
    <t>Сумма, руб.</t>
  </si>
  <si>
    <t>Приложение № 8.3</t>
  </si>
  <si>
    <t>График  погашения задолженности перед государственным унитарным предприятием "Дубоссарская ГЭС" за работы, выполненные в 2015 году</t>
  </si>
  <si>
    <t>к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</si>
  <si>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</si>
  <si>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</si>
  <si>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>"О республиканском бюджете на 2022 год"</t>
  </si>
  <si>
    <t>ГУП "Слободзейское дорожное эксплуатационно-строительное управление"</t>
  </si>
  <si>
    <t>ГУП "Рыбницкое дорожно-эксплуатационно-строительное управление"</t>
  </si>
  <si>
    <t>МУП "Тираспольское дорожное ремонтно-строительное управление"</t>
  </si>
  <si>
    <t>Уполномоченное государственное или унитарное предприятие дорожной отрасли, выполняющее работы</t>
  </si>
  <si>
    <t xml:space="preserve">Проведение мероприятия по обеспечению водоотвода с центральной части г. Григориополя  (ул. К. Маркса–угол ул. Дзержинского) на автомобильной дороге Тирасполь–Каменка, км 44 </t>
  </si>
  <si>
    <t>ВСЕГО</t>
  </si>
  <si>
    <t>Ремонт дорожного покрытия на автомобильной дороге Тирасполь–Каменка, км 88-120 (выборочно)</t>
  </si>
  <si>
    <t>Ремонт дорожного покрытия на автомобильной дороге Тирасполь–Каменка, км 40</t>
  </si>
  <si>
    <t>Приложение № 17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</si>
</sst>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50">
    <font>
      <sz val="10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3" fontId="3" fillId="0" borderId="1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49" fontId="2" fillId="0" borderId="14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right" vertical="center"/>
    </xf>
    <xf numFmtId="3" fontId="2" fillId="34" borderId="19" xfId="0" applyNumberFormat="1" applyFont="1" applyFill="1" applyBorder="1" applyAlignment="1">
      <alignment horizontal="right" vertical="center"/>
    </xf>
    <xf numFmtId="3" fontId="2" fillId="35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32" borderId="20" xfId="0" applyNumberFormat="1" applyFont="1" applyFill="1" applyBorder="1" applyAlignment="1">
      <alignment horizontal="right" vertical="center"/>
    </xf>
    <xf numFmtId="3" fontId="2" fillId="32" borderId="14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5" borderId="14" xfId="0" applyNumberFormat="1" applyFont="1" applyFill="1" applyBorder="1" applyAlignment="1">
      <alignment horizontal="right" vertical="center"/>
    </xf>
    <xf numFmtId="3" fontId="2" fillId="34" borderId="14" xfId="0" applyNumberFormat="1" applyFont="1" applyFill="1" applyBorder="1" applyAlignment="1">
      <alignment/>
    </xf>
    <xf numFmtId="3" fontId="2" fillId="35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2" fillId="4" borderId="14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 wrapText="1"/>
    </xf>
    <xf numFmtId="3" fontId="3" fillId="1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left"/>
    </xf>
    <xf numFmtId="3" fontId="2" fillId="36" borderId="0" xfId="0" applyNumberFormat="1" applyFont="1" applyFill="1" applyBorder="1" applyAlignment="1">
      <alignment horizontal="right"/>
    </xf>
    <xf numFmtId="3" fontId="2" fillId="10" borderId="0" xfId="0" applyNumberFormat="1" applyFont="1" applyFill="1" applyBorder="1" applyAlignment="1">
      <alignment horizontal="center"/>
    </xf>
    <xf numFmtId="3" fontId="2" fillId="35" borderId="14" xfId="0" applyNumberFormat="1" applyFont="1" applyFill="1" applyBorder="1" applyAlignment="1">
      <alignment horizontal="right" vertical="center"/>
    </xf>
    <xf numFmtId="3" fontId="2" fillId="35" borderId="20" xfId="0" applyNumberFormat="1" applyFont="1" applyFill="1" applyBorder="1" applyAlignment="1">
      <alignment horizontal="right" vertical="center"/>
    </xf>
    <xf numFmtId="3" fontId="2" fillId="4" borderId="14" xfId="0" applyNumberFormat="1" applyFont="1" applyFill="1" applyBorder="1" applyAlignment="1">
      <alignment horizontal="right" vertical="center"/>
    </xf>
    <xf numFmtId="3" fontId="2" fillId="34" borderId="12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4" borderId="1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right"/>
    </xf>
    <xf numFmtId="3" fontId="2" fillId="3" borderId="14" xfId="0" applyNumberFormat="1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center" wrapText="1"/>
    </xf>
    <xf numFmtId="3" fontId="2" fillId="33" borderId="14" xfId="0" applyNumberFormat="1" applyFont="1" applyFill="1" applyBorder="1" applyAlignment="1">
      <alignment horizontal="right" vertical="center"/>
    </xf>
    <xf numFmtId="3" fontId="3" fillId="10" borderId="0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right" wrapText="1"/>
    </xf>
    <xf numFmtId="0" fontId="2" fillId="0" borderId="14" xfId="0" applyFont="1" applyFill="1" applyBorder="1" applyAlignment="1">
      <alignment horizontal="left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2" fillId="37" borderId="27" xfId="0" applyFont="1" applyFill="1" applyBorder="1" applyAlignment="1">
      <alignment horizontal="left" vertical="center" wrapText="1"/>
    </xf>
    <xf numFmtId="3" fontId="2" fillId="37" borderId="14" xfId="0" applyNumberFormat="1" applyFont="1" applyFill="1" applyBorder="1" applyAlignment="1">
      <alignment/>
    </xf>
    <xf numFmtId="3" fontId="3" fillId="37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B1">
      <selection activeCell="D16" sqref="D16"/>
    </sheetView>
  </sheetViews>
  <sheetFormatPr defaultColWidth="9.140625" defaultRowHeight="51" customHeight="1"/>
  <cols>
    <col min="1" max="1" width="5.28125" style="30" hidden="1" customWidth="1"/>
    <col min="2" max="2" width="4.7109375" style="17" customWidth="1"/>
    <col min="3" max="3" width="48.57421875" style="17" customWidth="1"/>
    <col min="4" max="4" width="46.7109375" style="17" customWidth="1"/>
    <col min="5" max="5" width="14.28125" style="18" customWidth="1"/>
    <col min="6" max="9" width="10.7109375" style="37" customWidth="1"/>
    <col min="10" max="11" width="12.421875" style="37" customWidth="1"/>
    <col min="12" max="12" width="10.7109375" style="37" customWidth="1"/>
    <col min="13" max="13" width="5.57421875" style="44" customWidth="1"/>
    <col min="14" max="14" width="11.140625" style="47" customWidth="1"/>
    <col min="15" max="16" width="10.28125" style="47" customWidth="1"/>
    <col min="17" max="17" width="11.57421875" style="58" customWidth="1"/>
    <col min="18" max="18" width="11.140625" style="58" customWidth="1"/>
    <col min="19" max="19" width="11.140625" style="47" customWidth="1"/>
    <col min="20" max="24" width="9.140625" style="47" customWidth="1"/>
    <col min="25" max="16384" width="9.140625" style="17" customWidth="1"/>
  </cols>
  <sheetData>
    <row r="1" spans="9:12" ht="15" customHeight="1">
      <c r="I1" s="38" t="s">
        <v>6</v>
      </c>
      <c r="J1" s="38"/>
      <c r="K1" s="38"/>
      <c r="L1" s="38"/>
    </row>
    <row r="2" spans="9:12" ht="15" customHeight="1" hidden="1">
      <c r="I2" s="38" t="s">
        <v>48</v>
      </c>
      <c r="J2" s="38"/>
      <c r="K2" s="38"/>
      <c r="L2" s="38"/>
    </row>
    <row r="3" spans="9:12" ht="15" customHeight="1" hidden="1">
      <c r="I3" s="38" t="s">
        <v>47</v>
      </c>
      <c r="J3" s="38"/>
      <c r="K3" s="38"/>
      <c r="L3" s="38"/>
    </row>
    <row r="4" spans="9:12" ht="15" customHeight="1" hidden="1">
      <c r="I4" s="39" t="s">
        <v>35</v>
      </c>
      <c r="J4" s="39"/>
      <c r="K4" s="39"/>
      <c r="L4" s="39"/>
    </row>
    <row r="5" spans="9:12" ht="15" customHeight="1" hidden="1">
      <c r="I5" s="39"/>
      <c r="J5" s="39"/>
      <c r="K5" s="39"/>
      <c r="L5" s="39"/>
    </row>
    <row r="6" ht="15" customHeight="1" hidden="1"/>
    <row r="7" spans="2:12" ht="16.5" customHeight="1">
      <c r="B7" s="121" t="s">
        <v>30</v>
      </c>
      <c r="C7" s="121"/>
      <c r="D7" s="121"/>
      <c r="E7" s="121"/>
      <c r="F7" s="40"/>
      <c r="G7" s="40"/>
      <c r="H7" s="40"/>
      <c r="I7" s="40"/>
      <c r="J7" s="40"/>
      <c r="K7" s="40"/>
      <c r="L7" s="40"/>
    </row>
    <row r="8" spans="2:12" ht="40.5" customHeight="1">
      <c r="B8" s="122" t="s">
        <v>31</v>
      </c>
      <c r="C8" s="122"/>
      <c r="D8" s="122"/>
      <c r="E8" s="122"/>
      <c r="F8" s="41"/>
      <c r="G8" s="41"/>
      <c r="H8" s="41"/>
      <c r="I8" s="41"/>
      <c r="J8" s="41"/>
      <c r="K8" s="41"/>
      <c r="L8" s="41"/>
    </row>
    <row r="9" spans="2:5" ht="9" customHeight="1" thickBot="1">
      <c r="B9" s="1"/>
      <c r="C9" s="1"/>
      <c r="D9" s="1"/>
      <c r="E9" s="1"/>
    </row>
    <row r="10" spans="2:16" ht="51" customHeight="1" thickBot="1">
      <c r="B10" s="21" t="s">
        <v>7</v>
      </c>
      <c r="C10" s="2" t="s">
        <v>8</v>
      </c>
      <c r="D10" s="3" t="s">
        <v>9</v>
      </c>
      <c r="E10" s="13" t="s">
        <v>50</v>
      </c>
      <c r="F10" s="4" t="s">
        <v>51</v>
      </c>
      <c r="G10" s="4" t="s">
        <v>29</v>
      </c>
      <c r="H10" s="4" t="s">
        <v>52</v>
      </c>
      <c r="I10" s="42" t="s">
        <v>53</v>
      </c>
      <c r="J10" s="72" t="s">
        <v>54</v>
      </c>
      <c r="K10" s="72" t="s">
        <v>55</v>
      </c>
      <c r="L10" s="72"/>
      <c r="P10" s="69"/>
    </row>
    <row r="11" spans="1:16" ht="42.75" customHeight="1">
      <c r="A11" s="33" t="s">
        <v>40</v>
      </c>
      <c r="B11" s="22">
        <v>1</v>
      </c>
      <c r="C11" s="25" t="s">
        <v>10</v>
      </c>
      <c r="D11" s="19" t="s">
        <v>11</v>
      </c>
      <c r="E11" s="35">
        <f>F11+G11+H11+I11</f>
        <v>1847580</v>
      </c>
      <c r="F11" s="5"/>
      <c r="G11" s="5"/>
      <c r="H11" s="64">
        <v>1847580</v>
      </c>
      <c r="I11" s="6"/>
      <c r="J11" s="73">
        <f>1847580</f>
        <v>1847580</v>
      </c>
      <c r="K11" s="73">
        <f>J11</f>
        <v>1847580</v>
      </c>
      <c r="L11" s="77">
        <v>1850000</v>
      </c>
      <c r="M11" s="44">
        <v>237</v>
      </c>
      <c r="P11" s="69"/>
    </row>
    <row r="12" spans="1:16" ht="33.75" customHeight="1">
      <c r="A12" s="31" t="s">
        <v>41</v>
      </c>
      <c r="B12" s="23">
        <v>2</v>
      </c>
      <c r="C12" s="26" t="s">
        <v>12</v>
      </c>
      <c r="D12" s="20" t="s">
        <v>11</v>
      </c>
      <c r="E12" s="34">
        <f aca="true" t="shared" si="0" ref="E12:E26">F12+G12+H12+I12</f>
        <v>2500000</v>
      </c>
      <c r="F12" s="8"/>
      <c r="G12" s="15"/>
      <c r="H12" s="65">
        <v>1200000</v>
      </c>
      <c r="I12" s="66">
        <v>1300000</v>
      </c>
      <c r="J12" s="73">
        <v>2500000</v>
      </c>
      <c r="K12" s="73">
        <f aca="true" t="shared" si="1" ref="K12:K17">J12</f>
        <v>2500000</v>
      </c>
      <c r="L12" s="73">
        <v>2500000</v>
      </c>
      <c r="M12" s="44">
        <v>238</v>
      </c>
      <c r="P12" s="69"/>
    </row>
    <row r="13" spans="1:16" ht="33.75" customHeight="1">
      <c r="A13" s="31" t="s">
        <v>41</v>
      </c>
      <c r="B13" s="23">
        <f>B12+1</f>
        <v>3</v>
      </c>
      <c r="C13" s="26" t="s">
        <v>13</v>
      </c>
      <c r="D13" s="20" t="s">
        <v>11</v>
      </c>
      <c r="E13" s="34">
        <f t="shared" si="0"/>
        <v>3682000</v>
      </c>
      <c r="F13" s="15"/>
      <c r="G13" s="15"/>
      <c r="H13" s="79">
        <v>1000000</v>
      </c>
      <c r="I13" s="66">
        <v>2682000</v>
      </c>
      <c r="J13" s="73">
        <v>3682000</v>
      </c>
      <c r="K13" s="73">
        <f t="shared" si="1"/>
        <v>3682000</v>
      </c>
      <c r="L13" s="73">
        <v>3682000</v>
      </c>
      <c r="M13" s="44">
        <v>239</v>
      </c>
      <c r="P13" s="69"/>
    </row>
    <row r="14" spans="1:16" ht="33.75" customHeight="1">
      <c r="A14" s="33" t="s">
        <v>42</v>
      </c>
      <c r="B14" s="23">
        <f aca="true" t="shared" si="2" ref="B14:B26">B13+1</f>
        <v>4</v>
      </c>
      <c r="C14" s="26" t="s">
        <v>14</v>
      </c>
      <c r="D14" s="20" t="s">
        <v>11</v>
      </c>
      <c r="E14" s="36">
        <f t="shared" si="0"/>
        <v>820000</v>
      </c>
      <c r="F14" s="8"/>
      <c r="G14" s="61">
        <v>820000</v>
      </c>
      <c r="H14" s="8"/>
      <c r="I14" s="9"/>
      <c r="J14" s="73">
        <v>0</v>
      </c>
      <c r="K14" s="73">
        <v>820000</v>
      </c>
      <c r="L14" s="73">
        <v>820000</v>
      </c>
      <c r="M14" s="44">
        <v>240</v>
      </c>
      <c r="P14" s="69"/>
    </row>
    <row r="15" spans="1:16" ht="57" customHeight="1">
      <c r="A15" s="33" t="s">
        <v>42</v>
      </c>
      <c r="B15" s="23">
        <f t="shared" si="2"/>
        <v>5</v>
      </c>
      <c r="C15" s="26" t="s">
        <v>15</v>
      </c>
      <c r="D15" s="20" t="s">
        <v>11</v>
      </c>
      <c r="E15" s="36">
        <f t="shared" si="0"/>
        <v>839215</v>
      </c>
      <c r="F15" s="15"/>
      <c r="G15" s="62">
        <v>839215</v>
      </c>
      <c r="H15" s="15"/>
      <c r="I15" s="9"/>
      <c r="J15" s="73">
        <v>0</v>
      </c>
      <c r="K15" s="73">
        <v>839215</v>
      </c>
      <c r="L15" s="77">
        <v>720000</v>
      </c>
      <c r="M15" s="44">
        <v>241</v>
      </c>
      <c r="O15" s="49"/>
      <c r="P15" s="69"/>
    </row>
    <row r="16" spans="1:16" ht="58.5" customHeight="1">
      <c r="A16" s="31" t="s">
        <v>43</v>
      </c>
      <c r="B16" s="23">
        <f t="shared" si="2"/>
        <v>6</v>
      </c>
      <c r="C16" s="26" t="s">
        <v>49</v>
      </c>
      <c r="D16" s="7" t="s">
        <v>16</v>
      </c>
      <c r="E16" s="14">
        <f t="shared" si="0"/>
        <v>900000</v>
      </c>
      <c r="F16" s="50">
        <v>900000</v>
      </c>
      <c r="G16" s="8"/>
      <c r="H16" s="8"/>
      <c r="I16" s="9"/>
      <c r="J16" s="73">
        <v>0</v>
      </c>
      <c r="K16" s="73">
        <f t="shared" si="1"/>
        <v>0</v>
      </c>
      <c r="L16" s="73"/>
      <c r="M16" s="44">
        <v>236</v>
      </c>
      <c r="O16" s="49"/>
      <c r="P16" s="69"/>
    </row>
    <row r="17" spans="1:16" ht="42.75" customHeight="1">
      <c r="A17" s="31" t="s">
        <v>43</v>
      </c>
      <c r="B17" s="23">
        <f>B16+1</f>
        <v>7</v>
      </c>
      <c r="C17" s="26" t="s">
        <v>17</v>
      </c>
      <c r="D17" s="7" t="s">
        <v>16</v>
      </c>
      <c r="E17" s="14">
        <f t="shared" si="0"/>
        <v>731982</v>
      </c>
      <c r="F17" s="46">
        <v>731982</v>
      </c>
      <c r="G17" s="8"/>
      <c r="H17" s="8"/>
      <c r="I17" s="9"/>
      <c r="J17" s="73">
        <v>0</v>
      </c>
      <c r="K17" s="73">
        <f t="shared" si="1"/>
        <v>0</v>
      </c>
      <c r="L17" s="73"/>
      <c r="M17" s="44">
        <v>242</v>
      </c>
      <c r="P17" s="69"/>
    </row>
    <row r="18" spans="1:16" ht="33.75" customHeight="1">
      <c r="A18" s="31" t="s">
        <v>44</v>
      </c>
      <c r="B18" s="23">
        <f t="shared" si="2"/>
        <v>8</v>
      </c>
      <c r="C18" s="26" t="s">
        <v>18</v>
      </c>
      <c r="D18" s="7" t="s">
        <v>19</v>
      </c>
      <c r="E18" s="71">
        <f t="shared" si="0"/>
        <v>5356717</v>
      </c>
      <c r="F18" s="8"/>
      <c r="G18" s="70">
        <v>1539264</v>
      </c>
      <c r="H18" s="63">
        <v>1900000</v>
      </c>
      <c r="I18" s="67">
        <v>1917453</v>
      </c>
      <c r="J18" s="73">
        <f>H18+I18</f>
        <v>3817453</v>
      </c>
      <c r="K18" s="73">
        <f>G18+H18+I18</f>
        <v>5356717</v>
      </c>
      <c r="L18" s="73">
        <f>5800000-443283</f>
        <v>5356717</v>
      </c>
      <c r="M18" s="44">
        <v>243</v>
      </c>
      <c r="O18" s="47">
        <f>E18+E19</f>
        <v>5800000</v>
      </c>
      <c r="P18" s="69">
        <v>5400000</v>
      </c>
    </row>
    <row r="19" spans="1:18" ht="42.75" customHeight="1">
      <c r="A19" s="31" t="s">
        <v>44</v>
      </c>
      <c r="B19" s="23">
        <f t="shared" si="2"/>
        <v>9</v>
      </c>
      <c r="C19" s="89" t="s">
        <v>20</v>
      </c>
      <c r="D19" s="7" t="s">
        <v>19</v>
      </c>
      <c r="E19" s="43">
        <f t="shared" si="0"/>
        <v>443283</v>
      </c>
      <c r="F19" s="45">
        <v>443283</v>
      </c>
      <c r="G19" s="8"/>
      <c r="H19" s="8"/>
      <c r="I19" s="9"/>
      <c r="J19" s="73">
        <v>0</v>
      </c>
      <c r="K19" s="73">
        <v>0</v>
      </c>
      <c r="L19" s="73"/>
      <c r="M19" s="44">
        <v>244</v>
      </c>
      <c r="P19" s="69">
        <f>P18+443283</f>
        <v>5843283</v>
      </c>
      <c r="Q19" s="58">
        <v>5800000</v>
      </c>
      <c r="R19" s="58">
        <f>P19-Q19</f>
        <v>43283</v>
      </c>
    </row>
    <row r="20" spans="1:16" ht="33.75" customHeight="1">
      <c r="A20" s="31" t="s">
        <v>45</v>
      </c>
      <c r="B20" s="23">
        <v>10</v>
      </c>
      <c r="C20" s="26" t="s">
        <v>21</v>
      </c>
      <c r="D20" s="7" t="s">
        <v>22</v>
      </c>
      <c r="E20" s="14">
        <f t="shared" si="0"/>
        <v>1000000</v>
      </c>
      <c r="F20" s="46">
        <v>1000000</v>
      </c>
      <c r="G20" s="8"/>
      <c r="H20" s="8"/>
      <c r="I20" s="9"/>
      <c r="J20" s="73">
        <v>0</v>
      </c>
      <c r="K20" s="73">
        <v>0</v>
      </c>
      <c r="L20" s="73"/>
      <c r="M20" s="44">
        <v>245</v>
      </c>
      <c r="P20" s="69"/>
    </row>
    <row r="21" spans="1:16" ht="33.75" customHeight="1">
      <c r="A21" s="31" t="s">
        <v>46</v>
      </c>
      <c r="B21" s="23">
        <f t="shared" si="2"/>
        <v>11</v>
      </c>
      <c r="C21" s="26" t="s">
        <v>23</v>
      </c>
      <c r="D21" s="7" t="s">
        <v>24</v>
      </c>
      <c r="E21" s="71">
        <f t="shared" si="0"/>
        <v>3491281</v>
      </c>
      <c r="F21" s="46">
        <v>71</v>
      </c>
      <c r="G21" s="70">
        <v>1499929</v>
      </c>
      <c r="H21" s="8">
        <v>1000000</v>
      </c>
      <c r="I21" s="9">
        <f>1000000-8719</f>
        <v>991281</v>
      </c>
      <c r="J21" s="73">
        <f>H21+I21</f>
        <v>1991281</v>
      </c>
      <c r="K21" s="73">
        <f>G21+H21+I21</f>
        <v>3491210</v>
      </c>
      <c r="L21" s="73">
        <v>3500000</v>
      </c>
      <c r="M21" s="44">
        <v>246</v>
      </c>
      <c r="P21" s="69">
        <v>3491281</v>
      </c>
    </row>
    <row r="22" spans="1:20" ht="33.75" customHeight="1">
      <c r="A22" s="31" t="s">
        <v>46</v>
      </c>
      <c r="B22" s="123">
        <f>B21+1</f>
        <v>12</v>
      </c>
      <c r="C22" s="124" t="s">
        <v>32</v>
      </c>
      <c r="D22" s="7" t="s">
        <v>33</v>
      </c>
      <c r="E22" s="35">
        <f t="shared" si="0"/>
        <v>2092709</v>
      </c>
      <c r="F22" s="46">
        <v>2092709</v>
      </c>
      <c r="G22" s="8"/>
      <c r="H22" s="8"/>
      <c r="I22" s="9"/>
      <c r="J22" s="73">
        <v>0</v>
      </c>
      <c r="K22" s="73">
        <v>0</v>
      </c>
      <c r="L22" s="73"/>
      <c r="M22" s="44">
        <v>250</v>
      </c>
      <c r="N22" s="47">
        <f>E21+E22</f>
        <v>5583990</v>
      </c>
      <c r="O22" s="59">
        <v>8719</v>
      </c>
      <c r="P22" s="59">
        <f>N22-O22</f>
        <v>5575271</v>
      </c>
      <c r="Q22" s="47">
        <f>1200241+618844+32703</f>
        <v>1851788</v>
      </c>
      <c r="R22" s="47">
        <f>1648212</f>
        <v>1648212</v>
      </c>
      <c r="S22" s="47">
        <f>Q22+R22</f>
        <v>3500000</v>
      </c>
      <c r="T22" s="47">
        <f>N22-S22</f>
        <v>2083990</v>
      </c>
    </row>
    <row r="23" spans="1:13" ht="35.25" customHeight="1">
      <c r="A23" s="33" t="s">
        <v>40</v>
      </c>
      <c r="B23" s="123"/>
      <c r="C23" s="124"/>
      <c r="D23" s="7" t="s">
        <v>34</v>
      </c>
      <c r="E23" s="35">
        <f t="shared" si="0"/>
        <v>1817291</v>
      </c>
      <c r="F23" s="46">
        <v>1817291</v>
      </c>
      <c r="G23" s="8"/>
      <c r="H23" s="8"/>
      <c r="I23" s="9"/>
      <c r="J23" s="73">
        <v>0</v>
      </c>
      <c r="K23" s="73">
        <v>0</v>
      </c>
      <c r="L23" s="73">
        <v>1817291</v>
      </c>
      <c r="M23" s="44">
        <v>249</v>
      </c>
    </row>
    <row r="24" spans="1:13" ht="42.75" customHeight="1">
      <c r="A24" s="31" t="s">
        <v>41</v>
      </c>
      <c r="B24" s="23">
        <f>B22+1</f>
        <v>13</v>
      </c>
      <c r="C24" s="26" t="s">
        <v>25</v>
      </c>
      <c r="D24" s="7" t="s">
        <v>11</v>
      </c>
      <c r="E24" s="34">
        <f t="shared" si="0"/>
        <v>219515</v>
      </c>
      <c r="F24" s="45">
        <v>219515</v>
      </c>
      <c r="G24" s="15"/>
      <c r="H24" s="8"/>
      <c r="I24" s="9"/>
      <c r="J24" s="73">
        <v>0</v>
      </c>
      <c r="K24" s="73">
        <v>0</v>
      </c>
      <c r="L24" s="77">
        <v>350000</v>
      </c>
      <c r="M24" s="44">
        <v>247</v>
      </c>
    </row>
    <row r="25" spans="1:13" ht="42.75" customHeight="1">
      <c r="A25" s="31" t="s">
        <v>41</v>
      </c>
      <c r="B25" s="23">
        <f t="shared" si="2"/>
        <v>14</v>
      </c>
      <c r="C25" s="26" t="s">
        <v>26</v>
      </c>
      <c r="D25" s="7" t="s">
        <v>11</v>
      </c>
      <c r="E25" s="34">
        <f t="shared" si="0"/>
        <v>113975</v>
      </c>
      <c r="F25" s="45">
        <v>113975</v>
      </c>
      <c r="G25" s="15"/>
      <c r="H25" s="8"/>
      <c r="I25" s="9"/>
      <c r="J25" s="73">
        <v>0</v>
      </c>
      <c r="K25" s="73">
        <v>0</v>
      </c>
      <c r="L25" s="77">
        <v>120000</v>
      </c>
      <c r="M25" s="44">
        <v>248</v>
      </c>
    </row>
    <row r="26" spans="1:13" ht="42.75" customHeight="1">
      <c r="A26" s="31" t="s">
        <v>41</v>
      </c>
      <c r="B26" s="23">
        <f t="shared" si="2"/>
        <v>15</v>
      </c>
      <c r="C26" s="26" t="s">
        <v>27</v>
      </c>
      <c r="D26" s="7" t="s">
        <v>11</v>
      </c>
      <c r="E26" s="34">
        <f t="shared" si="0"/>
        <v>25450</v>
      </c>
      <c r="F26" s="45">
        <v>25450</v>
      </c>
      <c r="G26" s="15"/>
      <c r="H26" s="8"/>
      <c r="I26" s="9"/>
      <c r="J26" s="73">
        <v>0</v>
      </c>
      <c r="K26" s="73">
        <v>0</v>
      </c>
      <c r="L26" s="77">
        <v>31000</v>
      </c>
      <c r="M26" s="44">
        <v>251</v>
      </c>
    </row>
    <row r="27" spans="2:14" ht="26.25" customHeight="1" thickBot="1">
      <c r="B27" s="24"/>
      <c r="C27" s="27" t="s">
        <v>28</v>
      </c>
      <c r="D27" s="10"/>
      <c r="E27" s="16">
        <f>F27+G27+H27+I27</f>
        <v>25880998</v>
      </c>
      <c r="F27" s="16">
        <f aca="true" t="shared" si="3" ref="F27:K27">SUM(F11:F26)</f>
        <v>7344276</v>
      </c>
      <c r="G27" s="16">
        <f t="shared" si="3"/>
        <v>4698408</v>
      </c>
      <c r="H27" s="16">
        <f t="shared" si="3"/>
        <v>6947580</v>
      </c>
      <c r="I27" s="11">
        <f t="shared" si="3"/>
        <v>6890734</v>
      </c>
      <c r="J27" s="74">
        <f t="shared" si="3"/>
        <v>13838314</v>
      </c>
      <c r="K27" s="74">
        <f t="shared" si="3"/>
        <v>18536722</v>
      </c>
      <c r="L27" s="74"/>
      <c r="N27" s="57">
        <f>E27-N28</f>
        <v>13838314</v>
      </c>
    </row>
    <row r="28" spans="5:14" ht="12.75" customHeight="1">
      <c r="E28" s="28">
        <f>F28+G28+H28+I28</f>
        <v>12042684</v>
      </c>
      <c r="F28" s="48">
        <v>7344276</v>
      </c>
      <c r="G28" s="60">
        <v>4698408</v>
      </c>
      <c r="H28" s="48"/>
      <c r="I28" s="48"/>
      <c r="J28" s="48"/>
      <c r="K28" s="48"/>
      <c r="L28" s="48"/>
      <c r="N28" s="47">
        <f>F28+G28</f>
        <v>12042684</v>
      </c>
    </row>
    <row r="29" spans="5:14" ht="12.75" customHeight="1">
      <c r="E29" s="80">
        <v>25880998</v>
      </c>
      <c r="F29" s="48">
        <f>F28-F27</f>
        <v>0</v>
      </c>
      <c r="G29" s="48"/>
      <c r="H29" s="48"/>
      <c r="I29" s="48"/>
      <c r="J29" s="74">
        <f>6947580+6890734</f>
        <v>13838314</v>
      </c>
      <c r="K29" s="48">
        <f>K27-J27</f>
        <v>4698408</v>
      </c>
      <c r="L29" s="48"/>
      <c r="N29" s="47">
        <f>E27-F27</f>
        <v>18536722</v>
      </c>
    </row>
    <row r="30" spans="5:12" ht="12.75" customHeight="1">
      <c r="E30" s="88"/>
      <c r="F30" s="48"/>
      <c r="G30" s="48"/>
      <c r="H30" s="48"/>
      <c r="I30" s="48">
        <f>G27+H27+I27</f>
        <v>18536722</v>
      </c>
      <c r="J30" s="48"/>
      <c r="K30" s="48"/>
      <c r="L30" s="48"/>
    </row>
    <row r="31" spans="5:12" ht="12.75" customHeight="1">
      <c r="E31" s="88"/>
      <c r="F31" s="48"/>
      <c r="G31" s="48"/>
      <c r="H31" s="48"/>
      <c r="I31" s="48"/>
      <c r="J31" s="48"/>
      <c r="K31" s="48"/>
      <c r="L31" s="48"/>
    </row>
    <row r="32" spans="5:12" ht="12.75" customHeight="1">
      <c r="E32" s="88"/>
      <c r="F32" s="48"/>
      <c r="G32" s="48"/>
      <c r="H32" s="48"/>
      <c r="I32" s="48"/>
      <c r="J32" s="48"/>
      <c r="K32" s="48"/>
      <c r="L32" s="48"/>
    </row>
    <row r="33" spans="3:5" ht="12.75" customHeight="1">
      <c r="C33" s="12" t="s">
        <v>36</v>
      </c>
      <c r="D33" s="12" t="s">
        <v>37</v>
      </c>
      <c r="E33" s="28"/>
    </row>
    <row r="34" spans="3:9" ht="29.25" customHeight="1">
      <c r="C34" s="81"/>
      <c r="D34" s="81"/>
      <c r="E34" s="82"/>
      <c r="F34" s="92">
        <v>2019</v>
      </c>
      <c r="G34" s="92">
        <v>2022</v>
      </c>
      <c r="H34" s="83"/>
      <c r="I34" s="83"/>
    </row>
    <row r="35" spans="3:13" ht="33.75" customHeight="1">
      <c r="C35" s="29" t="s">
        <v>4</v>
      </c>
      <c r="D35" s="29" t="s">
        <v>4</v>
      </c>
      <c r="E35" s="51">
        <f>F35+G35+H35+I35</f>
        <v>5583990</v>
      </c>
      <c r="F35" s="90">
        <f>F21+F22</f>
        <v>2092780</v>
      </c>
      <c r="G35" s="32">
        <f>G21+G22</f>
        <v>1499929</v>
      </c>
      <c r="H35" s="32">
        <f>H21+H22</f>
        <v>1000000</v>
      </c>
      <c r="I35" s="32">
        <f>I21+I22</f>
        <v>991281</v>
      </c>
      <c r="J35" s="75">
        <f>H35+I35</f>
        <v>1991281</v>
      </c>
      <c r="K35" s="75"/>
      <c r="L35" s="75"/>
      <c r="M35" s="44">
        <v>232</v>
      </c>
    </row>
    <row r="36" spans="3:13" ht="30.75" customHeight="1">
      <c r="C36" s="29" t="s">
        <v>0</v>
      </c>
      <c r="D36" s="29" t="s">
        <v>4</v>
      </c>
      <c r="E36" s="51">
        <f>F36+G36+H36+I36</f>
        <v>3664871</v>
      </c>
      <c r="F36" s="90">
        <f>F11+F23</f>
        <v>1817291</v>
      </c>
      <c r="G36" s="32">
        <f>G11+G23</f>
        <v>0</v>
      </c>
      <c r="H36" s="32">
        <f>H11+H23</f>
        <v>1847580</v>
      </c>
      <c r="I36" s="32">
        <f>I11+I23</f>
        <v>0</v>
      </c>
      <c r="J36" s="75">
        <f aca="true" t="shared" si="4" ref="J36:J42">H36+I36</f>
        <v>1847580</v>
      </c>
      <c r="K36" s="75"/>
      <c r="L36" s="75"/>
      <c r="M36" s="44">
        <v>231</v>
      </c>
    </row>
    <row r="37" spans="3:13" ht="26.25" customHeight="1">
      <c r="C37" s="84" t="s">
        <v>39</v>
      </c>
      <c r="D37" s="29" t="s">
        <v>38</v>
      </c>
      <c r="E37" s="52">
        <f aca="true" t="shared" si="5" ref="E37:E42">F37+G37+H37+I37</f>
        <v>1659215</v>
      </c>
      <c r="F37" s="90">
        <f>F14+F15</f>
        <v>0</v>
      </c>
      <c r="G37" s="32">
        <f>G14+G15</f>
        <v>1659215</v>
      </c>
      <c r="H37" s="32">
        <f>H14+H15</f>
        <v>0</v>
      </c>
      <c r="I37" s="32">
        <f>I14+I15</f>
        <v>0</v>
      </c>
      <c r="J37" s="75">
        <f t="shared" si="4"/>
        <v>0</v>
      </c>
      <c r="K37" s="75"/>
      <c r="L37" s="75"/>
      <c r="M37" s="44">
        <v>231</v>
      </c>
    </row>
    <row r="38" spans="3:13" ht="26.25" customHeight="1">
      <c r="C38" s="84" t="s">
        <v>39</v>
      </c>
      <c r="D38" s="29" t="s">
        <v>0</v>
      </c>
      <c r="E38" s="53">
        <f t="shared" si="5"/>
        <v>6540940</v>
      </c>
      <c r="F38" s="90">
        <f>F12+F13+F24+F25+F26</f>
        <v>358940</v>
      </c>
      <c r="G38" s="32">
        <f>G12+G13+G24+G25+G26</f>
        <v>0</v>
      </c>
      <c r="H38" s="32">
        <f>H12+H13+H24+H25+H26</f>
        <v>2200000</v>
      </c>
      <c r="I38" s="32">
        <f>I12+I13+I24+I25+I26</f>
        <v>3982000</v>
      </c>
      <c r="J38" s="75">
        <f t="shared" si="4"/>
        <v>6182000</v>
      </c>
      <c r="K38" s="75"/>
      <c r="L38" s="75"/>
      <c r="M38" s="44">
        <v>231</v>
      </c>
    </row>
    <row r="39" spans="3:13" ht="26.25" customHeight="1">
      <c r="C39" s="29" t="s">
        <v>1</v>
      </c>
      <c r="D39" s="29" t="s">
        <v>1</v>
      </c>
      <c r="E39" s="54">
        <f t="shared" si="5"/>
        <v>1631982</v>
      </c>
      <c r="F39" s="90">
        <f>F16+F17</f>
        <v>1631982</v>
      </c>
      <c r="G39" s="32">
        <f>G16+G17</f>
        <v>0</v>
      </c>
      <c r="H39" s="32">
        <f>H16+H17</f>
        <v>0</v>
      </c>
      <c r="I39" s="32">
        <f>I16+I17</f>
        <v>0</v>
      </c>
      <c r="J39" s="75">
        <f t="shared" si="4"/>
        <v>0</v>
      </c>
      <c r="K39" s="75"/>
      <c r="L39" s="75"/>
      <c r="M39" s="44">
        <v>230</v>
      </c>
    </row>
    <row r="40" spans="3:13" ht="26.25" customHeight="1">
      <c r="C40" s="29" t="s">
        <v>2</v>
      </c>
      <c r="D40" s="29" t="s">
        <v>2</v>
      </c>
      <c r="E40" s="55">
        <f t="shared" si="5"/>
        <v>5800000</v>
      </c>
      <c r="F40" s="90">
        <f>F18+F19</f>
        <v>443283</v>
      </c>
      <c r="G40" s="32">
        <f>G18+G19</f>
        <v>1539264</v>
      </c>
      <c r="H40" s="32">
        <f>H18+H19</f>
        <v>1900000</v>
      </c>
      <c r="I40" s="32">
        <f>I18+I19</f>
        <v>1917453</v>
      </c>
      <c r="J40" s="75">
        <f t="shared" si="4"/>
        <v>3817453</v>
      </c>
      <c r="K40" s="75"/>
      <c r="L40" s="75">
        <f>(5800000-443283)/3</f>
        <v>1785572.3333333333</v>
      </c>
      <c r="M40" s="44">
        <v>229</v>
      </c>
    </row>
    <row r="41" spans="3:13" ht="26.25" customHeight="1">
      <c r="C41" s="29" t="s">
        <v>3</v>
      </c>
      <c r="D41" s="29" t="s">
        <v>3</v>
      </c>
      <c r="E41" s="54">
        <f t="shared" si="5"/>
        <v>1000000</v>
      </c>
      <c r="F41" s="90">
        <f>F20</f>
        <v>1000000</v>
      </c>
      <c r="G41" s="32">
        <f>G20</f>
        <v>0</v>
      </c>
      <c r="H41" s="32">
        <f>H20</f>
        <v>0</v>
      </c>
      <c r="I41" s="32">
        <f>I20</f>
        <v>0</v>
      </c>
      <c r="J41" s="75">
        <f t="shared" si="4"/>
        <v>0</v>
      </c>
      <c r="K41" s="75"/>
      <c r="L41" s="75"/>
      <c r="M41" s="44">
        <v>228</v>
      </c>
    </row>
    <row r="42" spans="3:12" ht="26.25" customHeight="1">
      <c r="C42" s="85" t="s">
        <v>5</v>
      </c>
      <c r="D42" s="85" t="s">
        <v>5</v>
      </c>
      <c r="E42" s="86">
        <f t="shared" si="5"/>
        <v>25880998</v>
      </c>
      <c r="F42" s="91">
        <f>SUM(F35:F41)</f>
        <v>7344276</v>
      </c>
      <c r="G42" s="87">
        <f>SUM(G35:G41)</f>
        <v>4698408</v>
      </c>
      <c r="H42" s="87">
        <f>SUM(H35:H41)</f>
        <v>6947580</v>
      </c>
      <c r="I42" s="87">
        <f>SUM(I35:I41)</f>
        <v>6890734</v>
      </c>
      <c r="J42" s="75">
        <f t="shared" si="4"/>
        <v>13838314</v>
      </c>
      <c r="K42" s="76"/>
      <c r="L42" s="76"/>
    </row>
    <row r="43" ht="12.75" customHeight="1"/>
    <row r="44" ht="12.75" customHeight="1" hidden="1">
      <c r="E44" s="56">
        <f>E36+E37+E38</f>
        <v>11865026</v>
      </c>
    </row>
    <row r="45" spans="5:6" ht="12.75" customHeight="1" hidden="1">
      <c r="E45" s="56">
        <v>11890291</v>
      </c>
      <c r="F45" s="68"/>
    </row>
    <row r="46" ht="12.75" customHeight="1" hidden="1">
      <c r="E46" s="78">
        <f>E36+E37+E38</f>
        <v>11865026</v>
      </c>
    </row>
    <row r="47" ht="12.75" customHeight="1" hidden="1">
      <c r="E47" s="56"/>
    </row>
    <row r="48" ht="12.75" customHeight="1">
      <c r="E48" s="56"/>
    </row>
    <row r="49" ht="12.75" customHeight="1">
      <c r="E49" s="56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4">
    <mergeCell ref="B7:E7"/>
    <mergeCell ref="B8:E8"/>
    <mergeCell ref="B22:B23"/>
    <mergeCell ref="C22:C23"/>
  </mergeCells>
  <printOptions/>
  <pageMargins left="0.5905511811023623" right="0.1968503937007874" top="0.984251968503937" bottom="0.3937007874015748" header="0.5118110236220472" footer="0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5.7109375" style="93" customWidth="1"/>
    <col min="2" max="2" width="48.28125" style="93" customWidth="1"/>
    <col min="3" max="3" width="35.57421875" style="93" customWidth="1"/>
    <col min="4" max="4" width="10.7109375" style="95" customWidth="1"/>
    <col min="5" max="5" width="14.7109375" style="95" customWidth="1"/>
    <col min="6" max="6" width="11.140625" style="113" customWidth="1"/>
    <col min="7" max="7" width="11.140625" style="114" customWidth="1"/>
    <col min="8" max="12" width="9.140625" style="114" customWidth="1"/>
    <col min="13" max="16384" width="9.140625" style="93" customWidth="1"/>
  </cols>
  <sheetData>
    <row r="1" spans="2:6" ht="15.75">
      <c r="B1" s="125" t="s">
        <v>77</v>
      </c>
      <c r="C1" s="125"/>
      <c r="D1" s="125"/>
      <c r="E1" s="93"/>
      <c r="F1" s="93"/>
    </row>
    <row r="2" spans="2:6" ht="15.75">
      <c r="B2" s="125" t="s">
        <v>65</v>
      </c>
      <c r="C2" s="125"/>
      <c r="D2" s="125"/>
      <c r="E2" s="93"/>
      <c r="F2" s="93"/>
    </row>
    <row r="3" spans="2:6" ht="15.75">
      <c r="B3" s="125" t="s">
        <v>66</v>
      </c>
      <c r="C3" s="125"/>
      <c r="D3" s="125"/>
      <c r="E3" s="93"/>
      <c r="F3" s="93"/>
    </row>
    <row r="4" spans="2:6" ht="15.75">
      <c r="B4" s="125" t="s">
        <v>67</v>
      </c>
      <c r="C4" s="125"/>
      <c r="D4" s="125"/>
      <c r="E4" s="93"/>
      <c r="F4" s="93"/>
    </row>
    <row r="5" spans="2:6" ht="15.75">
      <c r="B5" s="125" t="s">
        <v>68</v>
      </c>
      <c r="C5" s="125"/>
      <c r="D5" s="125"/>
      <c r="E5" s="93"/>
      <c r="F5" s="93"/>
    </row>
    <row r="7" spans="1:12" ht="15.75">
      <c r="A7" s="128" t="s">
        <v>63</v>
      </c>
      <c r="B7" s="128"/>
      <c r="C7" s="128"/>
      <c r="D7" s="128"/>
      <c r="E7" s="94"/>
      <c r="F7" s="93"/>
      <c r="G7" s="93"/>
      <c r="H7" s="93"/>
      <c r="I7" s="93"/>
      <c r="J7" s="93"/>
      <c r="K7" s="93"/>
      <c r="L7" s="93"/>
    </row>
    <row r="8" spans="1:12" ht="15.75">
      <c r="A8" s="128" t="s">
        <v>60</v>
      </c>
      <c r="B8" s="128"/>
      <c r="C8" s="128"/>
      <c r="D8" s="128"/>
      <c r="E8" s="94"/>
      <c r="F8" s="93"/>
      <c r="G8" s="93"/>
      <c r="H8" s="93"/>
      <c r="I8" s="93"/>
      <c r="J8" s="93"/>
      <c r="K8" s="93"/>
      <c r="L8" s="93"/>
    </row>
    <row r="9" spans="1:12" ht="15.75">
      <c r="A9" s="128" t="s">
        <v>61</v>
      </c>
      <c r="B9" s="128"/>
      <c r="C9" s="128"/>
      <c r="D9" s="128"/>
      <c r="E9" s="94"/>
      <c r="F9" s="93"/>
      <c r="G9" s="93"/>
      <c r="H9" s="93"/>
      <c r="I9" s="93"/>
      <c r="J9" s="93"/>
      <c r="K9" s="93"/>
      <c r="L9" s="93"/>
    </row>
    <row r="10" spans="1:12" ht="16.5" customHeight="1">
      <c r="A10" s="127"/>
      <c r="B10" s="127"/>
      <c r="C10" s="127"/>
      <c r="D10" s="96"/>
      <c r="E10" s="96"/>
      <c r="F10" s="93"/>
      <c r="G10" s="93"/>
      <c r="H10" s="93"/>
      <c r="I10" s="93"/>
      <c r="J10" s="93"/>
      <c r="K10" s="93"/>
      <c r="L10" s="93"/>
    </row>
    <row r="11" spans="1:5" s="98" customFormat="1" ht="40.5" customHeight="1">
      <c r="A11" s="126" t="s">
        <v>64</v>
      </c>
      <c r="B11" s="126"/>
      <c r="C11" s="126"/>
      <c r="D11" s="126"/>
      <c r="E11" s="97"/>
    </row>
    <row r="12" spans="1:12" ht="9" customHeight="1" thickBot="1">
      <c r="A12" s="99"/>
      <c r="B12" s="99"/>
      <c r="C12" s="99"/>
      <c r="F12" s="93"/>
      <c r="G12" s="93"/>
      <c r="H12" s="93"/>
      <c r="I12" s="93"/>
      <c r="J12" s="93"/>
      <c r="K12" s="93"/>
      <c r="L12" s="93"/>
    </row>
    <row r="13" spans="1:12" ht="63" customHeight="1" thickBot="1">
      <c r="A13" s="115" t="s">
        <v>7</v>
      </c>
      <c r="B13" s="116" t="s">
        <v>8</v>
      </c>
      <c r="C13" s="116" t="s">
        <v>72</v>
      </c>
      <c r="D13" s="117" t="s">
        <v>62</v>
      </c>
      <c r="E13" s="100"/>
      <c r="F13" s="93"/>
      <c r="G13" s="93"/>
      <c r="H13" s="93"/>
      <c r="I13" s="93"/>
      <c r="J13" s="93"/>
      <c r="K13" s="93"/>
      <c r="L13" s="93"/>
    </row>
    <row r="14" spans="1:12" ht="45.75" customHeight="1">
      <c r="A14" s="101" t="s">
        <v>56</v>
      </c>
      <c r="B14" s="102" t="s">
        <v>76</v>
      </c>
      <c r="C14" s="103" t="s">
        <v>69</v>
      </c>
      <c r="D14" s="104">
        <v>820000</v>
      </c>
      <c r="E14" s="105"/>
      <c r="F14" s="93"/>
      <c r="G14" s="93"/>
      <c r="H14" s="93"/>
      <c r="I14" s="93"/>
      <c r="J14" s="93"/>
      <c r="K14" s="93"/>
      <c r="L14" s="93"/>
    </row>
    <row r="15" spans="1:12" ht="82.5" customHeight="1">
      <c r="A15" s="106" t="s">
        <v>57</v>
      </c>
      <c r="B15" s="107" t="s">
        <v>73</v>
      </c>
      <c r="C15" s="108" t="s">
        <v>69</v>
      </c>
      <c r="D15" s="109">
        <v>839215</v>
      </c>
      <c r="E15" s="105"/>
      <c r="F15" s="93"/>
      <c r="G15" s="93"/>
      <c r="H15" s="93"/>
      <c r="I15" s="93"/>
      <c r="J15" s="93"/>
      <c r="K15" s="93"/>
      <c r="L15" s="93"/>
    </row>
    <row r="16" spans="1:12" ht="50.25" customHeight="1">
      <c r="A16" s="106" t="s">
        <v>59</v>
      </c>
      <c r="B16" s="107" t="s">
        <v>75</v>
      </c>
      <c r="C16" s="107" t="s">
        <v>70</v>
      </c>
      <c r="D16" s="109">
        <v>1539264</v>
      </c>
      <c r="E16" s="105"/>
      <c r="F16" s="93"/>
      <c r="G16" s="93"/>
      <c r="H16" s="93"/>
      <c r="I16" s="93"/>
      <c r="J16" s="93"/>
      <c r="K16" s="93"/>
      <c r="L16" s="93"/>
    </row>
    <row r="17" spans="1:12" ht="45.75" customHeight="1">
      <c r="A17" s="106" t="s">
        <v>58</v>
      </c>
      <c r="B17" s="107" t="s">
        <v>23</v>
      </c>
      <c r="C17" s="107" t="s">
        <v>71</v>
      </c>
      <c r="D17" s="109">
        <v>1499929</v>
      </c>
      <c r="E17" s="105"/>
      <c r="F17" s="93"/>
      <c r="G17" s="93"/>
      <c r="H17" s="93"/>
      <c r="I17" s="93"/>
      <c r="J17" s="93"/>
      <c r="K17" s="93"/>
      <c r="L17" s="93"/>
    </row>
    <row r="18" spans="1:5" s="120" customFormat="1" ht="27.75" customHeight="1" thickBot="1">
      <c r="A18" s="118"/>
      <c r="B18" s="119" t="s">
        <v>74</v>
      </c>
      <c r="C18" s="119"/>
      <c r="D18" s="110">
        <f>SUM(D14:D17)</f>
        <v>4698408</v>
      </c>
      <c r="E18" s="105"/>
    </row>
    <row r="19" spans="4:12" ht="33.75" customHeight="1">
      <c r="D19" s="111"/>
      <c r="E19" s="105"/>
      <c r="F19" s="93"/>
      <c r="G19" s="93"/>
      <c r="H19" s="93"/>
      <c r="I19" s="93"/>
      <c r="J19" s="93"/>
      <c r="K19" s="93"/>
      <c r="L19" s="93"/>
    </row>
    <row r="20" spans="4:12" ht="33.75" customHeight="1">
      <c r="D20" s="111"/>
      <c r="E20" s="105"/>
      <c r="F20" s="93"/>
      <c r="G20" s="93"/>
      <c r="H20" s="93"/>
      <c r="I20" s="93"/>
      <c r="J20" s="93"/>
      <c r="K20" s="93"/>
      <c r="L20" s="93"/>
    </row>
    <row r="21" spans="4:12" ht="26.25" customHeight="1">
      <c r="D21" s="111"/>
      <c r="E21" s="112"/>
      <c r="F21" s="93"/>
      <c r="G21" s="93"/>
      <c r="H21" s="93"/>
      <c r="I21" s="93"/>
      <c r="J21" s="93"/>
      <c r="K21" s="93"/>
      <c r="L21" s="93"/>
    </row>
    <row r="22" spans="5:12" ht="12.75" customHeight="1">
      <c r="E22" s="111"/>
      <c r="F22" s="93"/>
      <c r="G22" s="93"/>
      <c r="H22" s="93"/>
      <c r="I22" s="93"/>
      <c r="J22" s="93"/>
      <c r="K22" s="93"/>
      <c r="L22" s="93"/>
    </row>
    <row r="23" spans="5:12" ht="12.75" customHeight="1">
      <c r="E23" s="111"/>
      <c r="F23" s="93"/>
      <c r="G23" s="93"/>
      <c r="H23" s="93"/>
      <c r="I23" s="93"/>
      <c r="J23" s="93"/>
      <c r="K23" s="93"/>
      <c r="L23" s="93"/>
    </row>
    <row r="24" spans="5:12" ht="12.75" customHeight="1">
      <c r="E24" s="111"/>
      <c r="F24" s="93"/>
      <c r="G24" s="93"/>
      <c r="H24" s="93"/>
      <c r="I24" s="93"/>
      <c r="J24" s="93"/>
      <c r="K24" s="93"/>
      <c r="L24" s="93"/>
    </row>
    <row r="25" spans="6:12" ht="12.75" customHeight="1" hidden="1">
      <c r="F25" s="93"/>
      <c r="G25" s="93"/>
      <c r="H25" s="93"/>
      <c r="I25" s="93"/>
      <c r="J25" s="93"/>
      <c r="K25" s="93"/>
      <c r="L25" s="93"/>
    </row>
    <row r="26" spans="6:12" ht="12.75" customHeight="1" hidden="1">
      <c r="F26" s="93"/>
      <c r="G26" s="93"/>
      <c r="H26" s="93"/>
      <c r="I26" s="93"/>
      <c r="J26" s="93"/>
      <c r="K26" s="93"/>
      <c r="L26" s="93"/>
    </row>
    <row r="27" spans="6:12" ht="12.75" customHeight="1" hidden="1">
      <c r="F27" s="93"/>
      <c r="G27" s="93"/>
      <c r="H27" s="93"/>
      <c r="I27" s="93"/>
      <c r="J27" s="93"/>
      <c r="K27" s="93"/>
      <c r="L27" s="93"/>
    </row>
    <row r="28" spans="6:12" ht="12.75" customHeight="1" hidden="1">
      <c r="F28" s="93"/>
      <c r="G28" s="93"/>
      <c r="H28" s="93"/>
      <c r="I28" s="93"/>
      <c r="J28" s="93"/>
      <c r="K28" s="93"/>
      <c r="L28" s="93"/>
    </row>
    <row r="29" spans="6:12" ht="12.75" customHeight="1">
      <c r="F29" s="93"/>
      <c r="G29" s="93"/>
      <c r="H29" s="93"/>
      <c r="I29" s="93"/>
      <c r="J29" s="93"/>
      <c r="K29" s="93"/>
      <c r="L29" s="93"/>
    </row>
    <row r="30" spans="6:12" ht="12.75" customHeight="1">
      <c r="F30" s="93"/>
      <c r="G30" s="93"/>
      <c r="H30" s="93"/>
      <c r="I30" s="93"/>
      <c r="J30" s="93"/>
      <c r="K30" s="93"/>
      <c r="L30" s="93"/>
    </row>
    <row r="31" spans="6:12" ht="12.75" customHeight="1">
      <c r="F31" s="93"/>
      <c r="G31" s="93"/>
      <c r="H31" s="93"/>
      <c r="I31" s="93"/>
      <c r="J31" s="93"/>
      <c r="K31" s="93"/>
      <c r="L31" s="93"/>
    </row>
    <row r="32" spans="6:12" ht="12.75" customHeight="1">
      <c r="F32" s="93"/>
      <c r="G32" s="93"/>
      <c r="H32" s="93"/>
      <c r="I32" s="93"/>
      <c r="J32" s="93"/>
      <c r="K32" s="93"/>
      <c r="L32" s="93"/>
    </row>
    <row r="33" spans="4:12" ht="12.75" customHeight="1">
      <c r="D33" s="93"/>
      <c r="E33" s="93"/>
      <c r="F33" s="93"/>
      <c r="G33" s="93"/>
      <c r="H33" s="93"/>
      <c r="I33" s="93"/>
      <c r="J33" s="93"/>
      <c r="K33" s="93"/>
      <c r="L33" s="93"/>
    </row>
    <row r="34" spans="4:12" ht="12.75" customHeight="1">
      <c r="D34" s="93"/>
      <c r="E34" s="93"/>
      <c r="F34" s="93"/>
      <c r="G34" s="93"/>
      <c r="H34" s="93"/>
      <c r="I34" s="93"/>
      <c r="J34" s="93"/>
      <c r="K34" s="93"/>
      <c r="L34" s="93"/>
    </row>
    <row r="35" spans="4:12" ht="12.75" customHeight="1">
      <c r="D35" s="93"/>
      <c r="E35" s="93"/>
      <c r="F35" s="93"/>
      <c r="G35" s="93"/>
      <c r="H35" s="93"/>
      <c r="I35" s="93"/>
      <c r="J35" s="93"/>
      <c r="K35" s="93"/>
      <c r="L35" s="93"/>
    </row>
    <row r="36" spans="4:12" ht="12.75" customHeight="1">
      <c r="D36" s="93"/>
      <c r="E36" s="93"/>
      <c r="F36" s="93"/>
      <c r="G36" s="93"/>
      <c r="H36" s="93"/>
      <c r="I36" s="93"/>
      <c r="J36" s="93"/>
      <c r="K36" s="93"/>
      <c r="L36" s="93"/>
    </row>
    <row r="37" spans="4:12" ht="12.75" customHeight="1">
      <c r="D37" s="93"/>
      <c r="E37" s="93"/>
      <c r="F37" s="93"/>
      <c r="G37" s="93"/>
      <c r="H37" s="93"/>
      <c r="I37" s="93"/>
      <c r="J37" s="93"/>
      <c r="K37" s="93"/>
      <c r="L37" s="93"/>
    </row>
    <row r="38" spans="4:12" ht="12.75" customHeight="1">
      <c r="D38" s="93"/>
      <c r="E38" s="93"/>
      <c r="F38" s="93"/>
      <c r="G38" s="93"/>
      <c r="H38" s="93"/>
      <c r="I38" s="93"/>
      <c r="J38" s="93"/>
      <c r="K38" s="93"/>
      <c r="L38" s="93"/>
    </row>
    <row r="39" spans="4:12" ht="12.75" customHeight="1">
      <c r="D39" s="93"/>
      <c r="E39" s="93"/>
      <c r="F39" s="93"/>
      <c r="G39" s="93"/>
      <c r="H39" s="93"/>
      <c r="I39" s="93"/>
      <c r="J39" s="93"/>
      <c r="K39" s="93"/>
      <c r="L39" s="93"/>
    </row>
  </sheetData>
  <sheetProtection/>
  <mergeCells count="10">
    <mergeCell ref="B1:D1"/>
    <mergeCell ref="B2:D2"/>
    <mergeCell ref="B3:D3"/>
    <mergeCell ref="B4:D4"/>
    <mergeCell ref="B5:D5"/>
    <mergeCell ref="A11:D11"/>
    <mergeCell ref="A10:C10"/>
    <mergeCell ref="A7:D7"/>
    <mergeCell ref="A8:D8"/>
    <mergeCell ref="A9:D9"/>
  </mergeCells>
  <printOptions/>
  <pageMargins left="0.984251968503937" right="0.3937007874015748" top="0.7874015748031497" bottom="0.3937007874015748" header="0" footer="0"/>
  <pageSetup firstPageNumber="129" useFirstPageNumber="1" fitToHeight="1" fitToWidth="1" horizontalDpi="600" verticalDpi="600" orientation="portrait" paperSize="9" scale="8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2022-05-27T12:34:44Z</cp:lastPrinted>
  <dcterms:created xsi:type="dcterms:W3CDTF">1996-10-08T23:32:33Z</dcterms:created>
  <dcterms:modified xsi:type="dcterms:W3CDTF">2022-05-27T12:34:45Z</dcterms:modified>
  <cp:category/>
  <cp:version/>
  <cp:contentType/>
  <cp:contentStatus/>
</cp:coreProperties>
</file>