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ожение № 4 " sheetId="1" r:id="rId1"/>
  </sheets>
  <definedNames>
    <definedName name="_xlnm.Print_Titles" localSheetId="0">'Приложение № 4 '!$A:$B,'Приложение № 4 '!$8:$8</definedName>
    <definedName name="_xlnm.Print_Area" localSheetId="0">'Приложение № 4 '!$A$1:$AC$44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9" i="1"/>
  <c r="R10" i="1"/>
  <c r="R9" i="1"/>
  <c r="Q10" i="1"/>
  <c r="Q9" i="1"/>
  <c r="P10" i="1"/>
  <c r="P9" i="1"/>
  <c r="O9" i="1"/>
  <c r="O10" i="1"/>
  <c r="N10" i="1"/>
  <c r="N9" i="1"/>
  <c r="M10" i="1"/>
  <c r="M9" i="1"/>
  <c r="L9" i="1"/>
  <c r="L10" i="1"/>
  <c r="K11" i="1" l="1"/>
  <c r="L38" i="1"/>
  <c r="S12" i="1" l="1"/>
  <c r="R12" i="1"/>
  <c r="Q12" i="1"/>
  <c r="P12" i="1"/>
  <c r="O12" i="1"/>
  <c r="N12" i="1"/>
  <c r="M12" i="1"/>
  <c r="L12" i="1"/>
  <c r="D12" i="1"/>
  <c r="E12" i="1"/>
  <c r="F12" i="1"/>
  <c r="G12" i="1"/>
  <c r="H12" i="1"/>
  <c r="I12" i="1"/>
  <c r="J12" i="1"/>
  <c r="C12" i="1"/>
  <c r="T9" i="1" l="1"/>
  <c r="T11" i="1" l="1"/>
  <c r="AC11" i="1" s="1"/>
  <c r="U11" i="1"/>
  <c r="V11" i="1"/>
  <c r="W11" i="1"/>
  <c r="X11" i="1"/>
  <c r="Y11" i="1"/>
  <c r="Z11" i="1"/>
  <c r="AA11" i="1"/>
  <c r="AB11" i="1"/>
  <c r="T44" i="1" l="1"/>
  <c r="T43" i="1"/>
  <c r="T42" i="1"/>
  <c r="T41" i="1"/>
  <c r="T39" i="1"/>
  <c r="T38" i="1"/>
  <c r="T37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17" i="1"/>
  <c r="T16" i="1"/>
  <c r="T15" i="1"/>
  <c r="T14" i="1"/>
  <c r="T21" i="1" l="1"/>
  <c r="T40" i="1"/>
  <c r="T36" i="1"/>
  <c r="T20" i="1"/>
  <c r="U14" i="1"/>
  <c r="V14" i="1"/>
  <c r="X14" i="1"/>
  <c r="Y14" i="1"/>
  <c r="Z14" i="1"/>
  <c r="AA14" i="1"/>
  <c r="AB14" i="1"/>
  <c r="U15" i="1"/>
  <c r="V15" i="1"/>
  <c r="W15" i="1"/>
  <c r="X15" i="1"/>
  <c r="Y15" i="1"/>
  <c r="Z15" i="1"/>
  <c r="AA15" i="1"/>
  <c r="AB15" i="1"/>
  <c r="U16" i="1"/>
  <c r="V16" i="1"/>
  <c r="W16" i="1"/>
  <c r="X16" i="1"/>
  <c r="Y16" i="1"/>
  <c r="Z16" i="1"/>
  <c r="AA16" i="1"/>
  <c r="AB16" i="1"/>
  <c r="U17" i="1"/>
  <c r="V17" i="1"/>
  <c r="W17" i="1"/>
  <c r="X17" i="1"/>
  <c r="Y17" i="1"/>
  <c r="Z17" i="1"/>
  <c r="AA17" i="1"/>
  <c r="AB17" i="1"/>
  <c r="V19" i="1"/>
  <c r="X19" i="1"/>
  <c r="Y19" i="1"/>
  <c r="Z19" i="1"/>
  <c r="AA19" i="1"/>
  <c r="U22" i="1"/>
  <c r="V22" i="1"/>
  <c r="W22" i="1"/>
  <c r="X22" i="1"/>
  <c r="Y22" i="1"/>
  <c r="Z22" i="1"/>
  <c r="AA22" i="1"/>
  <c r="AB22" i="1"/>
  <c r="U23" i="1"/>
  <c r="V23" i="1"/>
  <c r="W23" i="1"/>
  <c r="X23" i="1"/>
  <c r="Y23" i="1"/>
  <c r="Z23" i="1"/>
  <c r="AA23" i="1"/>
  <c r="AB23" i="1"/>
  <c r="U24" i="1"/>
  <c r="V24" i="1"/>
  <c r="W24" i="1"/>
  <c r="X24" i="1"/>
  <c r="Y24" i="1"/>
  <c r="Z24" i="1"/>
  <c r="AA24" i="1"/>
  <c r="AB24" i="1"/>
  <c r="U25" i="1"/>
  <c r="V25" i="1"/>
  <c r="W25" i="1"/>
  <c r="X25" i="1"/>
  <c r="Y25" i="1"/>
  <c r="Z25" i="1"/>
  <c r="AA25" i="1"/>
  <c r="AB25" i="1"/>
  <c r="U26" i="1"/>
  <c r="V26" i="1"/>
  <c r="W26" i="1"/>
  <c r="X26" i="1"/>
  <c r="Y26" i="1"/>
  <c r="Z26" i="1"/>
  <c r="AA26" i="1"/>
  <c r="AB26" i="1"/>
  <c r="U27" i="1"/>
  <c r="V27" i="1"/>
  <c r="W27" i="1"/>
  <c r="X27" i="1"/>
  <c r="Y27" i="1"/>
  <c r="Z27" i="1"/>
  <c r="AA27" i="1"/>
  <c r="AB27" i="1"/>
  <c r="U28" i="1"/>
  <c r="V28" i="1"/>
  <c r="W28" i="1"/>
  <c r="X28" i="1"/>
  <c r="Y28" i="1"/>
  <c r="Z28" i="1"/>
  <c r="AA28" i="1"/>
  <c r="AB28" i="1"/>
  <c r="U29" i="1"/>
  <c r="V29" i="1"/>
  <c r="W29" i="1"/>
  <c r="X29" i="1"/>
  <c r="Y29" i="1"/>
  <c r="Z29" i="1"/>
  <c r="AA29" i="1"/>
  <c r="AB29" i="1"/>
  <c r="U30" i="1"/>
  <c r="V30" i="1"/>
  <c r="W30" i="1"/>
  <c r="X30" i="1"/>
  <c r="Y30" i="1"/>
  <c r="Z30" i="1"/>
  <c r="AA30" i="1"/>
  <c r="AB30" i="1"/>
  <c r="U31" i="1"/>
  <c r="V31" i="1"/>
  <c r="W31" i="1"/>
  <c r="X31" i="1"/>
  <c r="Y31" i="1"/>
  <c r="Z31" i="1"/>
  <c r="AA31" i="1"/>
  <c r="AB31" i="1"/>
  <c r="U32" i="1"/>
  <c r="V32" i="1"/>
  <c r="W32" i="1"/>
  <c r="X32" i="1"/>
  <c r="Y32" i="1"/>
  <c r="Z32" i="1"/>
  <c r="AA32" i="1"/>
  <c r="AB32" i="1"/>
  <c r="U33" i="1"/>
  <c r="V33" i="1"/>
  <c r="W33" i="1"/>
  <c r="X33" i="1"/>
  <c r="Y33" i="1"/>
  <c r="Z33" i="1"/>
  <c r="AA33" i="1"/>
  <c r="AB33" i="1"/>
  <c r="U34" i="1"/>
  <c r="V34" i="1"/>
  <c r="W34" i="1"/>
  <c r="X34" i="1"/>
  <c r="Y34" i="1"/>
  <c r="Z34" i="1"/>
  <c r="AA34" i="1"/>
  <c r="AB34" i="1"/>
  <c r="V35" i="1"/>
  <c r="W35" i="1"/>
  <c r="X35" i="1"/>
  <c r="Y35" i="1"/>
  <c r="Z35" i="1"/>
  <c r="AA35" i="1"/>
  <c r="U37" i="1"/>
  <c r="V37" i="1"/>
  <c r="W37" i="1"/>
  <c r="X37" i="1"/>
  <c r="Y37" i="1"/>
  <c r="Z37" i="1"/>
  <c r="AA37" i="1"/>
  <c r="AB37" i="1"/>
  <c r="U38" i="1"/>
  <c r="V38" i="1"/>
  <c r="W38" i="1"/>
  <c r="X38" i="1"/>
  <c r="Y38" i="1"/>
  <c r="Z38" i="1"/>
  <c r="AA38" i="1"/>
  <c r="AB38" i="1"/>
  <c r="U39" i="1"/>
  <c r="V39" i="1"/>
  <c r="W39" i="1"/>
  <c r="X39" i="1"/>
  <c r="Y39" i="1"/>
  <c r="Z39" i="1"/>
  <c r="AA39" i="1"/>
  <c r="AB39" i="1"/>
  <c r="V41" i="1"/>
  <c r="U42" i="1"/>
  <c r="V42" i="1"/>
  <c r="W42" i="1"/>
  <c r="X42" i="1"/>
  <c r="Y42" i="1"/>
  <c r="Z42" i="1"/>
  <c r="AA42" i="1"/>
  <c r="AB42" i="1"/>
  <c r="U43" i="1"/>
  <c r="V43" i="1"/>
  <c r="W43" i="1"/>
  <c r="X43" i="1"/>
  <c r="Y43" i="1"/>
  <c r="Z43" i="1"/>
  <c r="AA43" i="1"/>
  <c r="AB43" i="1"/>
  <c r="U44" i="1"/>
  <c r="V44" i="1"/>
  <c r="W44" i="1"/>
  <c r="X44" i="1"/>
  <c r="Y44" i="1"/>
  <c r="Z44" i="1"/>
  <c r="AA44" i="1"/>
  <c r="AB44" i="1"/>
  <c r="V9" i="1"/>
  <c r="X9" i="1"/>
  <c r="Z9" i="1"/>
  <c r="AB9" i="1"/>
  <c r="U9" i="1"/>
  <c r="AA9" i="1" l="1"/>
  <c r="Y9" i="1"/>
  <c r="W9" i="1"/>
  <c r="W14" i="1"/>
  <c r="K16" i="1"/>
  <c r="AC16" i="1" s="1"/>
  <c r="Z41" i="1" l="1"/>
  <c r="W41" i="1"/>
  <c r="X41" i="1"/>
  <c r="AB41" i="1"/>
  <c r="Y41" i="1"/>
  <c r="U41" i="1"/>
  <c r="AA41" i="1"/>
  <c r="W10" i="1" l="1"/>
  <c r="W19" i="1"/>
  <c r="V10" i="1" l="1"/>
  <c r="Y10" i="1"/>
  <c r="AA10" i="1"/>
  <c r="X10" i="1"/>
  <c r="Z10" i="1"/>
  <c r="AB10" i="1"/>
  <c r="K43" i="1"/>
  <c r="AC43" i="1" s="1"/>
  <c r="K42" i="1"/>
  <c r="AC42" i="1" s="1"/>
  <c r="K41" i="1"/>
  <c r="AC41" i="1" s="1"/>
  <c r="K35" i="1"/>
  <c r="K34" i="1"/>
  <c r="AC34" i="1" s="1"/>
  <c r="K33" i="1"/>
  <c r="AC33" i="1" s="1"/>
  <c r="K32" i="1"/>
  <c r="AC32" i="1" s="1"/>
  <c r="K31" i="1"/>
  <c r="AC31" i="1" s="1"/>
  <c r="K30" i="1"/>
  <c r="AC30" i="1" s="1"/>
  <c r="K29" i="1"/>
  <c r="AC29" i="1" s="1"/>
  <c r="K28" i="1"/>
  <c r="AC28" i="1" s="1"/>
  <c r="K27" i="1"/>
  <c r="AC27" i="1" s="1"/>
  <c r="K26" i="1"/>
  <c r="AC26" i="1" s="1"/>
  <c r="K25" i="1"/>
  <c r="AC25" i="1" s="1"/>
  <c r="K24" i="1"/>
  <c r="AC24" i="1" s="1"/>
  <c r="K23" i="1"/>
  <c r="AC23" i="1" s="1"/>
  <c r="K22" i="1"/>
  <c r="AC22" i="1" s="1"/>
  <c r="K19" i="1"/>
  <c r="K44" i="1"/>
  <c r="AC44" i="1" s="1"/>
  <c r="K21" i="1" l="1"/>
  <c r="AC21" i="1" s="1"/>
  <c r="U20" i="1"/>
  <c r="U21" i="1"/>
  <c r="W21" i="1"/>
  <c r="Y21" i="1"/>
  <c r="AA21" i="1"/>
  <c r="AB36" i="1"/>
  <c r="AB40" i="1"/>
  <c r="Z36" i="1"/>
  <c r="Z40" i="1"/>
  <c r="X36" i="1"/>
  <c r="X40" i="1"/>
  <c r="V36" i="1"/>
  <c r="V40" i="1"/>
  <c r="V21" i="1"/>
  <c r="X21" i="1"/>
  <c r="Z21" i="1"/>
  <c r="AB21" i="1"/>
  <c r="U36" i="1"/>
  <c r="U40" i="1"/>
  <c r="AA36" i="1"/>
  <c r="AA40" i="1"/>
  <c r="Y36" i="1"/>
  <c r="Y40" i="1"/>
  <c r="W36" i="1"/>
  <c r="W40" i="1"/>
  <c r="K40" i="1"/>
  <c r="AC40" i="1" s="1"/>
  <c r="K39" i="1"/>
  <c r="AC39" i="1" s="1"/>
  <c r="K38" i="1"/>
  <c r="AC38" i="1" s="1"/>
  <c r="K37" i="1"/>
  <c r="AC37" i="1" s="1"/>
  <c r="K17" i="1"/>
  <c r="AC17" i="1" s="1"/>
  <c r="K15" i="1"/>
  <c r="AC15" i="1" s="1"/>
  <c r="K20" i="1" l="1"/>
  <c r="AC20" i="1" s="1"/>
  <c r="AB20" i="1"/>
  <c r="Z20" i="1"/>
  <c r="X20" i="1"/>
  <c r="V20" i="1"/>
  <c r="AA20" i="1"/>
  <c r="Y20" i="1"/>
  <c r="W20" i="1"/>
  <c r="K36" i="1"/>
  <c r="AC36" i="1" s="1"/>
  <c r="K18" i="1" l="1"/>
  <c r="W18" i="1"/>
  <c r="AA18" i="1"/>
  <c r="X18" i="1"/>
  <c r="Z18" i="1"/>
  <c r="Y18" i="1"/>
  <c r="V18" i="1"/>
  <c r="V12" i="1"/>
  <c r="AA12" i="1"/>
  <c r="X12" i="1"/>
  <c r="W12" i="1"/>
  <c r="K10" i="1"/>
  <c r="V13" i="1" l="1"/>
  <c r="Y13" i="1"/>
  <c r="Z13" i="1"/>
  <c r="X13" i="1"/>
  <c r="AA13" i="1"/>
  <c r="W13" i="1"/>
  <c r="Y12" i="1"/>
  <c r="Z12" i="1"/>
  <c r="AB12" i="1"/>
  <c r="K9" i="1"/>
  <c r="AC9" i="1" s="1"/>
  <c r="U10" i="1" l="1"/>
  <c r="T10" i="1"/>
  <c r="AC10" i="1" s="1"/>
  <c r="K12" i="1"/>
  <c r="U12" i="1" l="1"/>
  <c r="T12" i="1"/>
  <c r="AC12" i="1" s="1"/>
  <c r="K14" i="1"/>
  <c r="AC14" i="1" s="1"/>
  <c r="K13" i="1" l="1"/>
  <c r="AB35" i="1" l="1"/>
  <c r="AB19" i="1"/>
  <c r="AB18" i="1"/>
  <c r="AB13" i="1" l="1"/>
  <c r="U19" i="1"/>
  <c r="T19" i="1"/>
  <c r="AC19" i="1" s="1"/>
  <c r="U18" i="1"/>
  <c r="T18" i="1"/>
  <c r="AC18" i="1" s="1"/>
  <c r="U13" i="1" l="1"/>
  <c r="T13" i="1"/>
  <c r="AC13" i="1" s="1"/>
  <c r="T35" i="1" l="1"/>
  <c r="AC35" i="1" s="1"/>
  <c r="U35" i="1"/>
</calcChain>
</file>

<file path=xl/sharedStrings.xml><?xml version="1.0" encoding="utf-8"?>
<sst xmlns="http://schemas.openxmlformats.org/spreadsheetml/2006/main" count="109" uniqueCount="91">
  <si>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</si>
  <si>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</si>
  <si>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</si>
  <si>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</si>
  <si>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</si>
  <si>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</si>
  <si>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</si>
  <si>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</si>
  <si>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</si>
  <si>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</si>
  <si>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</si>
  <si>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</si>
  <si>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</si>
  <si>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</si>
  <si>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на содержание Центрального парка "Екатерининский"</t>
  </si>
  <si>
    <t>дотации (трансферты) из республиканского бюджета, из них: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</si>
  <si>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</si>
  <si>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</si>
  <si>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</si>
  <si>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</si>
  <si>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</si>
  <si>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</si>
  <si>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</si>
  <si>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</si>
  <si>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</si>
  <si>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</si>
  <si>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</si>
  <si>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4.1.</t>
  </si>
  <si>
    <t>4.1.1.</t>
  </si>
  <si>
    <t>4.2.</t>
  </si>
  <si>
    <t>за счет Фонда поддержки территорий городов и районов</t>
  </si>
  <si>
    <t>Остатки по состоянию на 01.01.2022 года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</si>
  <si>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</si>
  <si>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</si>
  <si>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</si>
  <si>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</si>
  <si>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</si>
  <si>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</si>
  <si>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домовладение</t>
  </si>
  <si>
    <t>в)</t>
  </si>
  <si>
    <t>целевой сбор на содержание и развитие соц. сферы</t>
  </si>
  <si>
    <t>г)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</si>
  <si>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</si>
  <si>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</si>
  <si>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</si>
  <si>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</si>
  <si>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</si>
  <si>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хоз-в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</si>
  <si>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</si>
  <si>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</si>
  <si>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</si>
  <si>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</si>
  <si>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</si>
  <si>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соц. развития </t>
  </si>
  <si>
    <t>л)</t>
  </si>
  <si>
    <t>территориального экологического фонда</t>
  </si>
  <si>
    <t xml:space="preserve"> платные услуги</t>
  </si>
  <si>
    <t>6.</t>
  </si>
  <si>
    <t>Нераспределенные остатки по состоянию на 01.01.2022 года</t>
  </si>
  <si>
    <t>4.3.</t>
  </si>
  <si>
    <t>4.3.1</t>
  </si>
  <si>
    <t>4.3.2</t>
  </si>
  <si>
    <t>4.3.2.2</t>
  </si>
  <si>
    <t>4.3.2.3</t>
  </si>
  <si>
    <t>6.1.</t>
  </si>
  <si>
    <t>6.2.</t>
  </si>
  <si>
    <t>6.2.1.</t>
  </si>
  <si>
    <t>6.3.</t>
  </si>
  <si>
    <t>6.4.</t>
  </si>
  <si>
    <t>6.3.1</t>
  </si>
  <si>
    <t>за счет Дорожного фонда</t>
  </si>
  <si>
    <t>6.3.2</t>
  </si>
  <si>
    <t>6.3.3</t>
  </si>
  <si>
    <t>4.3.2.1</t>
  </si>
  <si>
    <t>на развитие дорожной отрасли</t>
  </si>
  <si>
    <t>Субсидии из республиканского бюджета, в том числе прошлых лет:</t>
  </si>
  <si>
    <t>4.1.2.</t>
  </si>
  <si>
    <t>на содержание и благоустройство исторического военно-мемориального комплекса "Бендерская крепость" и парка им. А. Невского, за счет остатков, сложившихся по состоянию на 01.01.2022 г.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</si>
  <si>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</si>
  <si>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 xml:space="preserve">налог на содержание жилищного фонда </t>
  </si>
  <si>
    <t>на оплату текущих трансфертов предприятиям электротранспорта</t>
  </si>
  <si>
    <t xml:space="preserve">фонд эконом. развития </t>
  </si>
  <si>
    <t>средства Дорожного фонда, необоснованно использованные в 2021 году, во исполнение постановлений Счетной палаты ПМР                                                   от 27.12.2021 г. № 15/V, №15/IV, возмещенные в 2022 году местному бюджету</t>
  </si>
  <si>
    <t>нераспределенне субсидии, выделенные из РБ на развитие дорожной отрасли в 2021 году</t>
  </si>
  <si>
    <t>действующая</t>
  </si>
  <si>
    <t>предлагаемая</t>
  </si>
  <si>
    <t>отклонение</t>
  </si>
  <si>
    <t>расходы на благоустройство территорий городов (районов)</t>
  </si>
  <si>
    <t>2,1</t>
  </si>
  <si>
    <t>Предельные расходы, в т. ч.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</si>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</sst>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₽_-;\-* #,##0.00\ _₽_-;_-* &quot;-&quot;??\ _₽_-;_-@_-"/>
    <numFmt numFmtId="166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3" fillId="0" borderId="0" xfId="0" applyNumberFormat="1" applyFont="1" applyFill="1" applyAlignment="1">
      <alignment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3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/>
    <xf numFmtId="3" fontId="2" fillId="0" borderId="16" xfId="0" applyNumberFormat="1" applyFont="1" applyFill="1" applyBorder="1"/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5" xfId="5" applyNumberFormat="1" applyFont="1" applyFill="1" applyBorder="1" applyAlignment="1">
      <alignment vertical="center" wrapText="1"/>
    </xf>
    <xf numFmtId="3" fontId="3" fillId="0" borderId="20" xfId="1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vertical="center" wrapText="1"/>
    </xf>
    <xf numFmtId="3" fontId="8" fillId="0" borderId="0" xfId="0" applyNumberFormat="1" applyFont="1" applyFill="1"/>
    <xf numFmtId="3" fontId="2" fillId="0" borderId="19" xfId="0" applyNumberFormat="1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vertical="center" wrapText="1"/>
    </xf>
    <xf numFmtId="3" fontId="3" fillId="0" borderId="14" xfId="1" applyNumberFormat="1" applyFont="1" applyFill="1" applyBorder="1" applyAlignment="1">
      <alignment vertical="center" wrapText="1"/>
    </xf>
    <xf numFmtId="3" fontId="3" fillId="0" borderId="15" xfId="1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wrapText="1"/>
    </xf>
  </cellXfs>
  <cellStyles count="10">
    <cellStyle name="Обычный" xfId="0" builtinId="0"/>
    <cellStyle name="Финансовый 2" xfId="1"/>
    <cellStyle name="Финансовый 2 2" xfId="4"/>
    <cellStyle name="Финансовый 2 2 2" xfId="8"/>
    <cellStyle name="Финансовый 2 3" xfId="5"/>
    <cellStyle name="Финансовый 3" xfId="2"/>
    <cellStyle name="Финансовый 3 2" xfId="6"/>
    <cellStyle name="Финансовый 4" xfId="3"/>
    <cellStyle name="Финансовый 4 2" xfId="7"/>
    <cellStyle name="Финансовый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="75" zoomScaleNormal="75" zoomScaleSheetLayoutView="75" workbookViewId="0">
      <pane xSplit="2" ySplit="8" topLeftCell="C9" activePane="bottomRight" state="frozen"/>
      <selection pane="topRight" activeCell="C1" sqref="C1"/>
      <selection pane="bottomLeft" activeCell="A15" sqref="A15"/>
      <selection pane="bottomRight" activeCell="L5" sqref="L5"/>
    </sheetView>
  </sheetViews>
  <sheetFormatPr defaultColWidth="9.140625" defaultRowHeight="15.75" x14ac:dyDescent="0.25"/>
  <cols>
    <col min="1" max="1" width="7.28515625" style="22" bestFit="1" customWidth="1"/>
    <col min="2" max="2" width="47.42578125" style="22" customWidth="1"/>
    <col min="3" max="3" width="14.85546875" style="22" bestFit="1" customWidth="1"/>
    <col min="4" max="5" width="13.7109375" style="22" bestFit="1" customWidth="1"/>
    <col min="6" max="6" width="14.85546875" style="22" bestFit="1" customWidth="1"/>
    <col min="7" max="8" width="13.7109375" style="22" bestFit="1" customWidth="1"/>
    <col min="9" max="9" width="15.5703125" style="22" customWidth="1"/>
    <col min="10" max="10" width="13.7109375" style="22" bestFit="1" customWidth="1"/>
    <col min="11" max="11" width="14.7109375" style="22" customWidth="1"/>
    <col min="12" max="12" width="14.85546875" style="22" bestFit="1" customWidth="1"/>
    <col min="13" max="14" width="13.7109375" style="22" bestFit="1" customWidth="1"/>
    <col min="15" max="15" width="14.85546875" style="22" bestFit="1" customWidth="1"/>
    <col min="16" max="17" width="13.7109375" style="22" bestFit="1" customWidth="1"/>
    <col min="18" max="18" width="15.5703125" style="22" customWidth="1"/>
    <col min="19" max="19" width="13.7109375" style="22" bestFit="1" customWidth="1"/>
    <col min="20" max="20" width="14.7109375" style="22" customWidth="1"/>
    <col min="21" max="21" width="14.85546875" style="22" bestFit="1" customWidth="1"/>
    <col min="22" max="23" width="13.7109375" style="22" bestFit="1" customWidth="1"/>
    <col min="24" max="24" width="14.85546875" style="22" bestFit="1" customWidth="1"/>
    <col min="25" max="26" width="13.7109375" style="22" bestFit="1" customWidth="1"/>
    <col min="27" max="27" width="15.5703125" style="22" customWidth="1"/>
    <col min="28" max="28" width="13.7109375" style="22" bestFit="1" customWidth="1"/>
    <col min="29" max="29" width="14.7109375" style="22" customWidth="1"/>
    <col min="30" max="30" width="11.5703125" style="22" bestFit="1" customWidth="1"/>
    <col min="31" max="16384" width="9.140625" style="22"/>
  </cols>
  <sheetData>
    <row r="1" spans="1:29" x14ac:dyDescent="0.25">
      <c r="B1" s="31"/>
      <c r="I1" s="51" t="s">
        <v>90</v>
      </c>
      <c r="J1" s="51"/>
      <c r="K1" s="51"/>
      <c r="T1" s="32"/>
    </row>
    <row r="2" spans="1:29" x14ac:dyDescent="0.25">
      <c r="G2" s="51" t="s">
        <v>16</v>
      </c>
      <c r="H2" s="51"/>
      <c r="I2" s="51"/>
      <c r="J2" s="51"/>
      <c r="K2" s="51"/>
    </row>
    <row r="3" spans="1:29" x14ac:dyDescent="0.25">
      <c r="G3" s="51" t="s">
        <v>20</v>
      </c>
      <c r="H3" s="51"/>
      <c r="I3" s="51"/>
      <c r="J3" s="51"/>
      <c r="K3" s="51"/>
      <c r="T3" s="32"/>
    </row>
    <row r="4" spans="1:29" x14ac:dyDescent="0.25">
      <c r="K4" s="32"/>
      <c r="T4" s="32"/>
      <c r="AC4" s="32"/>
    </row>
    <row r="5" spans="1:29" ht="34.9" customHeight="1" x14ac:dyDescent="0.25">
      <c r="B5" s="23"/>
      <c r="C5" s="55" t="s">
        <v>26</v>
      </c>
      <c r="D5" s="55"/>
      <c r="E5" s="55"/>
      <c r="F5" s="55"/>
      <c r="G5" s="55"/>
      <c r="H5" s="55"/>
      <c r="I5" s="55"/>
      <c r="J5" s="55"/>
      <c r="K5" s="55"/>
      <c r="L5" s="23"/>
      <c r="M5" s="23"/>
      <c r="N5" s="23"/>
      <c r="O5" s="23"/>
      <c r="P5" s="23"/>
      <c r="Q5" s="23"/>
      <c r="V5" s="33"/>
      <c r="W5" s="33"/>
    </row>
    <row r="6" spans="1:29" ht="16.5" thickBot="1" x14ac:dyDescent="0.3">
      <c r="K6" s="34"/>
      <c r="T6" s="34"/>
      <c r="AC6" s="34" t="s">
        <v>18</v>
      </c>
    </row>
    <row r="7" spans="1:29" ht="16.5" thickBot="1" x14ac:dyDescent="0.3">
      <c r="A7" s="35"/>
      <c r="B7" s="36"/>
      <c r="C7" s="52" t="s">
        <v>84</v>
      </c>
      <c r="D7" s="53"/>
      <c r="E7" s="53"/>
      <c r="F7" s="53"/>
      <c r="G7" s="53"/>
      <c r="H7" s="53"/>
      <c r="I7" s="53"/>
      <c r="J7" s="53"/>
      <c r="K7" s="54"/>
      <c r="L7" s="47" t="s">
        <v>85</v>
      </c>
      <c r="M7" s="48"/>
      <c r="N7" s="48"/>
      <c r="O7" s="48"/>
      <c r="P7" s="48"/>
      <c r="Q7" s="48"/>
      <c r="R7" s="48"/>
      <c r="S7" s="48"/>
      <c r="T7" s="49"/>
      <c r="U7" s="50" t="s">
        <v>86</v>
      </c>
      <c r="V7" s="48"/>
      <c r="W7" s="48"/>
      <c r="X7" s="48"/>
      <c r="Y7" s="48"/>
      <c r="Z7" s="48"/>
      <c r="AA7" s="48"/>
      <c r="AB7" s="48"/>
      <c r="AC7" s="49"/>
    </row>
    <row r="8" spans="1:29" s="1" customFormat="1" x14ac:dyDescent="0.25">
      <c r="A8" s="10" t="s">
        <v>10</v>
      </c>
      <c r="B8" s="37" t="s">
        <v>0</v>
      </c>
      <c r="C8" s="19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  <c r="K8" s="20" t="s">
        <v>9</v>
      </c>
      <c r="L8" s="10" t="s">
        <v>1</v>
      </c>
      <c r="M8" s="9" t="s">
        <v>2</v>
      </c>
      <c r="N8" s="9" t="s">
        <v>3</v>
      </c>
      <c r="O8" s="9" t="s">
        <v>4</v>
      </c>
      <c r="P8" s="9" t="s">
        <v>5</v>
      </c>
      <c r="Q8" s="9" t="s">
        <v>6</v>
      </c>
      <c r="R8" s="9" t="s">
        <v>7</v>
      </c>
      <c r="S8" s="9" t="s">
        <v>8</v>
      </c>
      <c r="T8" s="11" t="s">
        <v>9</v>
      </c>
      <c r="U8" s="18" t="s">
        <v>1</v>
      </c>
      <c r="V8" s="9" t="s">
        <v>2</v>
      </c>
      <c r="W8" s="9" t="s">
        <v>3</v>
      </c>
      <c r="X8" s="9" t="s">
        <v>4</v>
      </c>
      <c r="Y8" s="9" t="s">
        <v>5</v>
      </c>
      <c r="Z8" s="9" t="s">
        <v>6</v>
      </c>
      <c r="AA8" s="9" t="s">
        <v>7</v>
      </c>
      <c r="AB8" s="9" t="s">
        <v>8</v>
      </c>
      <c r="AC8" s="11" t="s">
        <v>9</v>
      </c>
    </row>
    <row r="9" spans="1:29" s="1" customFormat="1" x14ac:dyDescent="0.25">
      <c r="A9" s="4" t="s">
        <v>21</v>
      </c>
      <c r="B9" s="17" t="s">
        <v>12</v>
      </c>
      <c r="C9" s="38">
        <v>374453929</v>
      </c>
      <c r="D9" s="38">
        <v>39854500</v>
      </c>
      <c r="E9" s="38">
        <v>238999655</v>
      </c>
      <c r="F9" s="38">
        <v>225158240</v>
      </c>
      <c r="G9" s="38">
        <v>96160070</v>
      </c>
      <c r="H9" s="38">
        <v>129277717</v>
      </c>
      <c r="I9" s="38">
        <v>68423745</v>
      </c>
      <c r="J9" s="38">
        <v>40429196</v>
      </c>
      <c r="K9" s="5">
        <f>SUM(C9:J9)</f>
        <v>1212757052</v>
      </c>
      <c r="L9" s="38">
        <f>374453929+16228070</f>
        <v>390681999</v>
      </c>
      <c r="M9" s="38">
        <f>39854500+1634739</f>
        <v>41489239</v>
      </c>
      <c r="N9" s="38">
        <f>238999655+10899381</f>
        <v>249899036</v>
      </c>
      <c r="O9" s="38">
        <f>225158240+4257637</f>
        <v>229415877</v>
      </c>
      <c r="P9" s="38">
        <f>96160070+2921148</f>
        <v>99081218</v>
      </c>
      <c r="Q9" s="38">
        <f>129277717+11637278</f>
        <v>140914995</v>
      </c>
      <c r="R9" s="38">
        <f>68423745+4861821</f>
        <v>73285566</v>
      </c>
      <c r="S9" s="38">
        <f>40429196+2105584</f>
        <v>42534780</v>
      </c>
      <c r="T9" s="5">
        <f>SUM(L9:S9)</f>
        <v>1267302710</v>
      </c>
      <c r="U9" s="39">
        <f>L9-C9</f>
        <v>16228070</v>
      </c>
      <c r="V9" s="40">
        <f t="shared" ref="V9:AC9" si="0">M9-D9</f>
        <v>1634739</v>
      </c>
      <c r="W9" s="40">
        <f t="shared" si="0"/>
        <v>10899381</v>
      </c>
      <c r="X9" s="40">
        <f t="shared" si="0"/>
        <v>4257637</v>
      </c>
      <c r="Y9" s="40">
        <f t="shared" si="0"/>
        <v>2921148</v>
      </c>
      <c r="Z9" s="40">
        <f t="shared" si="0"/>
        <v>11637278</v>
      </c>
      <c r="AA9" s="40">
        <f t="shared" si="0"/>
        <v>4861821</v>
      </c>
      <c r="AB9" s="40">
        <f t="shared" si="0"/>
        <v>2105584</v>
      </c>
      <c r="AC9" s="41">
        <f t="shared" si="0"/>
        <v>54545658</v>
      </c>
    </row>
    <row r="10" spans="1:29" s="1" customFormat="1" x14ac:dyDescent="0.25">
      <c r="A10" s="4" t="s">
        <v>22</v>
      </c>
      <c r="B10" s="17" t="s">
        <v>89</v>
      </c>
      <c r="C10" s="24">
        <v>404607302</v>
      </c>
      <c r="D10" s="24">
        <v>45269965</v>
      </c>
      <c r="E10" s="24">
        <v>310179463</v>
      </c>
      <c r="F10" s="24">
        <v>241603977</v>
      </c>
      <c r="G10" s="24">
        <v>127717053</v>
      </c>
      <c r="H10" s="24">
        <v>197524670</v>
      </c>
      <c r="I10" s="24">
        <v>123681070</v>
      </c>
      <c r="J10" s="24">
        <v>72147072</v>
      </c>
      <c r="K10" s="5">
        <f t="shared" ref="K10:K40" si="1">SUM(C10:J10)</f>
        <v>1522730572</v>
      </c>
      <c r="L10" s="24">
        <f>404607302+16228070</f>
        <v>420835372</v>
      </c>
      <c r="M10" s="24">
        <f>45269965+1634739</f>
        <v>46904704</v>
      </c>
      <c r="N10" s="24">
        <f>310179463+10899381</f>
        <v>321078844</v>
      </c>
      <c r="O10" s="24">
        <f>241603977+4257637</f>
        <v>245861614</v>
      </c>
      <c r="P10" s="24">
        <f>127717053+2921148</f>
        <v>130638201</v>
      </c>
      <c r="Q10" s="24">
        <f>197524670+11637278</f>
        <v>209161948</v>
      </c>
      <c r="R10" s="24">
        <f>123681070+4861821</f>
        <v>128542891</v>
      </c>
      <c r="S10" s="24">
        <f>72147072+2105584</f>
        <v>74252656</v>
      </c>
      <c r="T10" s="5">
        <f t="shared" ref="T10:T15" si="2">SUM(L10:S10)</f>
        <v>1577276230</v>
      </c>
      <c r="U10" s="39">
        <f t="shared" ref="U10:U44" si="3">L10-C10</f>
        <v>16228070</v>
      </c>
      <c r="V10" s="40">
        <f t="shared" ref="V10:V44" si="4">M10-D10</f>
        <v>1634739</v>
      </c>
      <c r="W10" s="40">
        <f t="shared" ref="W10:W44" si="5">N10-E10</f>
        <v>10899381</v>
      </c>
      <c r="X10" s="40">
        <f t="shared" ref="X10:X44" si="6">O10-F10</f>
        <v>4257637</v>
      </c>
      <c r="Y10" s="40">
        <f t="shared" ref="Y10:Y44" si="7">P10-G10</f>
        <v>2921148</v>
      </c>
      <c r="Z10" s="40">
        <f t="shared" ref="Z10:Z44" si="8">Q10-H10</f>
        <v>11637278</v>
      </c>
      <c r="AA10" s="40">
        <f t="shared" ref="AA10:AA44" si="9">R10-I10</f>
        <v>4861821</v>
      </c>
      <c r="AB10" s="40">
        <f t="shared" ref="AB10:AB44" si="10">S10-J10</f>
        <v>2105584</v>
      </c>
      <c r="AC10" s="41">
        <f t="shared" ref="AC10:AC44" si="11">T10-K10</f>
        <v>54545658</v>
      </c>
    </row>
    <row r="11" spans="1:29" s="1" customFormat="1" ht="31.5" x14ac:dyDescent="0.25">
      <c r="A11" s="4" t="s">
        <v>88</v>
      </c>
      <c r="B11" s="17" t="s">
        <v>87</v>
      </c>
      <c r="C11" s="30">
        <v>8600000</v>
      </c>
      <c r="D11" s="25">
        <v>513542</v>
      </c>
      <c r="E11" s="25">
        <v>3633572</v>
      </c>
      <c r="F11" s="25">
        <v>1573173</v>
      </c>
      <c r="G11" s="25">
        <v>946961</v>
      </c>
      <c r="H11" s="25">
        <v>1582339</v>
      </c>
      <c r="I11" s="25">
        <v>293472</v>
      </c>
      <c r="J11" s="25">
        <v>481304</v>
      </c>
      <c r="K11" s="5">
        <f t="shared" si="1"/>
        <v>17624363</v>
      </c>
      <c r="L11" s="30">
        <v>8600000</v>
      </c>
      <c r="M11" s="25">
        <v>513542</v>
      </c>
      <c r="N11" s="25">
        <v>3633572</v>
      </c>
      <c r="O11" s="25">
        <v>1573173</v>
      </c>
      <c r="P11" s="25">
        <v>946961</v>
      </c>
      <c r="Q11" s="25">
        <v>1582339</v>
      </c>
      <c r="R11" s="25">
        <v>293472</v>
      </c>
      <c r="S11" s="25">
        <v>481304</v>
      </c>
      <c r="T11" s="5">
        <f t="shared" si="2"/>
        <v>17624363</v>
      </c>
      <c r="U11" s="39">
        <f t="shared" ref="U11" si="12">L11-C11</f>
        <v>0</v>
      </c>
      <c r="V11" s="40">
        <f t="shared" ref="V11" si="13">M11-D11</f>
        <v>0</v>
      </c>
      <c r="W11" s="40">
        <f t="shared" ref="W11" si="14">N11-E11</f>
        <v>0</v>
      </c>
      <c r="X11" s="40">
        <f t="shared" ref="X11" si="15">O11-F11</f>
        <v>0</v>
      </c>
      <c r="Y11" s="40">
        <f t="shared" ref="Y11" si="16">P11-G11</f>
        <v>0</v>
      </c>
      <c r="Z11" s="40">
        <f t="shared" ref="Z11" si="17">Q11-H11</f>
        <v>0</v>
      </c>
      <c r="AA11" s="40">
        <f t="shared" ref="AA11" si="18">R11-I11</f>
        <v>0</v>
      </c>
      <c r="AB11" s="40">
        <f t="shared" ref="AB11" si="19">S11-J11</f>
        <v>0</v>
      </c>
      <c r="AC11" s="41">
        <f t="shared" ref="AC11" si="20">T11-K11</f>
        <v>0</v>
      </c>
    </row>
    <row r="12" spans="1:29" s="1" customFormat="1" x14ac:dyDescent="0.25">
      <c r="A12" s="4" t="s">
        <v>23</v>
      </c>
      <c r="B12" s="17" t="s">
        <v>11</v>
      </c>
      <c r="C12" s="24">
        <f>C10-C9</f>
        <v>30153373</v>
      </c>
      <c r="D12" s="24">
        <f t="shared" ref="D12:J12" si="21">D10-D9</f>
        <v>5415465</v>
      </c>
      <c r="E12" s="24">
        <f t="shared" si="21"/>
        <v>71179808</v>
      </c>
      <c r="F12" s="24">
        <f t="shared" si="21"/>
        <v>16445737</v>
      </c>
      <c r="G12" s="24">
        <f t="shared" si="21"/>
        <v>31556983</v>
      </c>
      <c r="H12" s="24">
        <f t="shared" si="21"/>
        <v>68246953</v>
      </c>
      <c r="I12" s="24">
        <f t="shared" si="21"/>
        <v>55257325</v>
      </c>
      <c r="J12" s="24">
        <f t="shared" si="21"/>
        <v>31717876</v>
      </c>
      <c r="K12" s="5">
        <f t="shared" si="1"/>
        <v>309973520</v>
      </c>
      <c r="L12" s="24">
        <f>L10-L9</f>
        <v>30153373</v>
      </c>
      <c r="M12" s="24">
        <f t="shared" ref="M12:S12" si="22">M10-M9</f>
        <v>5415465</v>
      </c>
      <c r="N12" s="24">
        <f t="shared" si="22"/>
        <v>71179808</v>
      </c>
      <c r="O12" s="24">
        <f t="shared" si="22"/>
        <v>16445737</v>
      </c>
      <c r="P12" s="24">
        <f t="shared" si="22"/>
        <v>31556983</v>
      </c>
      <c r="Q12" s="24">
        <f t="shared" si="22"/>
        <v>68246953</v>
      </c>
      <c r="R12" s="24">
        <f t="shared" si="22"/>
        <v>55257325</v>
      </c>
      <c r="S12" s="24">
        <f t="shared" si="22"/>
        <v>31717876</v>
      </c>
      <c r="T12" s="5">
        <f t="shared" si="2"/>
        <v>309973520</v>
      </c>
      <c r="U12" s="39">
        <f t="shared" si="3"/>
        <v>0</v>
      </c>
      <c r="V12" s="40">
        <f t="shared" si="4"/>
        <v>0</v>
      </c>
      <c r="W12" s="40">
        <f t="shared" si="5"/>
        <v>0</v>
      </c>
      <c r="X12" s="40">
        <f t="shared" si="6"/>
        <v>0</v>
      </c>
      <c r="Y12" s="40">
        <f t="shared" si="7"/>
        <v>0</v>
      </c>
      <c r="Z12" s="40">
        <f t="shared" si="8"/>
        <v>0</v>
      </c>
      <c r="AA12" s="40">
        <f t="shared" si="9"/>
        <v>0</v>
      </c>
      <c r="AB12" s="40">
        <f t="shared" si="10"/>
        <v>0</v>
      </c>
      <c r="AC12" s="41">
        <f t="shared" si="11"/>
        <v>0</v>
      </c>
    </row>
    <row r="13" spans="1:29" s="2" customFormat="1" ht="31.5" x14ac:dyDescent="0.25">
      <c r="A13" s="4" t="s">
        <v>24</v>
      </c>
      <c r="B13" s="17" t="s">
        <v>13</v>
      </c>
      <c r="C13" s="24">
        <v>30153373</v>
      </c>
      <c r="D13" s="24">
        <v>5415465</v>
      </c>
      <c r="E13" s="24">
        <v>71179808</v>
      </c>
      <c r="F13" s="24">
        <v>16445737</v>
      </c>
      <c r="G13" s="24">
        <v>31556983</v>
      </c>
      <c r="H13" s="24">
        <v>68246953</v>
      </c>
      <c r="I13" s="24">
        <v>55257325</v>
      </c>
      <c r="J13" s="24">
        <v>31717876</v>
      </c>
      <c r="K13" s="5">
        <f t="shared" si="1"/>
        <v>309973520</v>
      </c>
      <c r="L13" s="24">
        <v>30153373</v>
      </c>
      <c r="M13" s="24">
        <v>5415465</v>
      </c>
      <c r="N13" s="24">
        <v>71179808</v>
      </c>
      <c r="O13" s="24">
        <v>16445737</v>
      </c>
      <c r="P13" s="24">
        <v>31556983</v>
      </c>
      <c r="Q13" s="24">
        <v>68246953</v>
      </c>
      <c r="R13" s="24">
        <v>55257325</v>
      </c>
      <c r="S13" s="24">
        <v>31717876</v>
      </c>
      <c r="T13" s="5">
        <f t="shared" si="2"/>
        <v>309973520</v>
      </c>
      <c r="U13" s="39">
        <f t="shared" si="3"/>
        <v>0</v>
      </c>
      <c r="V13" s="40">
        <f t="shared" si="4"/>
        <v>0</v>
      </c>
      <c r="W13" s="40">
        <f t="shared" si="5"/>
        <v>0</v>
      </c>
      <c r="X13" s="40">
        <f t="shared" si="6"/>
        <v>0</v>
      </c>
      <c r="Y13" s="40">
        <f t="shared" si="7"/>
        <v>0</v>
      </c>
      <c r="Z13" s="40">
        <f t="shared" si="8"/>
        <v>0</v>
      </c>
      <c r="AA13" s="40">
        <f t="shared" si="9"/>
        <v>0</v>
      </c>
      <c r="AB13" s="40">
        <f t="shared" si="10"/>
        <v>0</v>
      </c>
      <c r="AC13" s="41">
        <f t="shared" si="11"/>
        <v>0</v>
      </c>
    </row>
    <row r="14" spans="1:29" s="1" customFormat="1" ht="31.5" x14ac:dyDescent="0.25">
      <c r="A14" s="7" t="s">
        <v>27</v>
      </c>
      <c r="B14" s="14" t="s">
        <v>15</v>
      </c>
      <c r="C14" s="29">
        <v>0</v>
      </c>
      <c r="D14" s="29">
        <v>0</v>
      </c>
      <c r="E14" s="29">
        <v>56066647</v>
      </c>
      <c r="F14" s="29">
        <v>0</v>
      </c>
      <c r="G14" s="29">
        <v>22025902</v>
      </c>
      <c r="H14" s="29">
        <v>56616867</v>
      </c>
      <c r="I14" s="29">
        <v>47489725</v>
      </c>
      <c r="J14" s="29">
        <v>26090067</v>
      </c>
      <c r="K14" s="8">
        <f t="shared" si="1"/>
        <v>208289208</v>
      </c>
      <c r="L14" s="29">
        <v>0</v>
      </c>
      <c r="M14" s="29">
        <v>0</v>
      </c>
      <c r="N14" s="29">
        <v>56066647</v>
      </c>
      <c r="O14" s="29">
        <v>0</v>
      </c>
      <c r="P14" s="29">
        <v>22025902</v>
      </c>
      <c r="Q14" s="29">
        <v>56616867</v>
      </c>
      <c r="R14" s="29">
        <v>47489725</v>
      </c>
      <c r="S14" s="29">
        <v>26090067</v>
      </c>
      <c r="T14" s="8">
        <f t="shared" si="2"/>
        <v>208289208</v>
      </c>
      <c r="U14" s="39">
        <f t="shared" si="3"/>
        <v>0</v>
      </c>
      <c r="V14" s="40">
        <f t="shared" si="4"/>
        <v>0</v>
      </c>
      <c r="W14" s="40">
        <f t="shared" si="5"/>
        <v>0</v>
      </c>
      <c r="X14" s="40">
        <f t="shared" si="6"/>
        <v>0</v>
      </c>
      <c r="Y14" s="40">
        <f t="shared" si="7"/>
        <v>0</v>
      </c>
      <c r="Z14" s="40">
        <f t="shared" si="8"/>
        <v>0</v>
      </c>
      <c r="AA14" s="40">
        <f t="shared" si="9"/>
        <v>0</v>
      </c>
      <c r="AB14" s="40">
        <f t="shared" si="10"/>
        <v>0</v>
      </c>
      <c r="AC14" s="41">
        <f t="shared" si="11"/>
        <v>0</v>
      </c>
    </row>
    <row r="15" spans="1:29" s="1" customFormat="1" ht="31.5" x14ac:dyDescent="0.25">
      <c r="A15" s="3" t="s">
        <v>28</v>
      </c>
      <c r="B15" s="15" t="s">
        <v>80</v>
      </c>
      <c r="C15" s="25"/>
      <c r="D15" s="25"/>
      <c r="E15" s="25">
        <v>18037514</v>
      </c>
      <c r="F15" s="25"/>
      <c r="G15" s="25"/>
      <c r="H15" s="25"/>
      <c r="I15" s="25"/>
      <c r="J15" s="25"/>
      <c r="K15" s="6">
        <f t="shared" si="1"/>
        <v>18037514</v>
      </c>
      <c r="L15" s="25"/>
      <c r="M15" s="25"/>
      <c r="N15" s="25">
        <v>18037514</v>
      </c>
      <c r="O15" s="25"/>
      <c r="P15" s="25"/>
      <c r="Q15" s="25"/>
      <c r="R15" s="25"/>
      <c r="S15" s="25"/>
      <c r="T15" s="6">
        <f t="shared" si="2"/>
        <v>18037514</v>
      </c>
      <c r="U15" s="39">
        <f t="shared" si="3"/>
        <v>0</v>
      </c>
      <c r="V15" s="40">
        <f t="shared" si="4"/>
        <v>0</v>
      </c>
      <c r="W15" s="40">
        <f t="shared" si="5"/>
        <v>0</v>
      </c>
      <c r="X15" s="40">
        <f t="shared" si="6"/>
        <v>0</v>
      </c>
      <c r="Y15" s="40">
        <f t="shared" si="7"/>
        <v>0</v>
      </c>
      <c r="Z15" s="40">
        <f t="shared" si="8"/>
        <v>0</v>
      </c>
      <c r="AA15" s="40">
        <f t="shared" si="9"/>
        <v>0</v>
      </c>
      <c r="AB15" s="40">
        <f t="shared" si="10"/>
        <v>0</v>
      </c>
      <c r="AC15" s="41">
        <f t="shared" si="11"/>
        <v>0</v>
      </c>
    </row>
    <row r="16" spans="1:29" s="1" customFormat="1" ht="63" x14ac:dyDescent="0.25">
      <c r="A16" s="3" t="s">
        <v>76</v>
      </c>
      <c r="B16" s="15" t="s">
        <v>78</v>
      </c>
      <c r="C16" s="25"/>
      <c r="D16" s="25"/>
      <c r="E16" s="25">
        <v>15277315</v>
      </c>
      <c r="F16" s="25"/>
      <c r="G16" s="25"/>
      <c r="H16" s="25"/>
      <c r="I16" s="25"/>
      <c r="J16" s="25"/>
      <c r="K16" s="6">
        <f t="shared" ref="K16" si="23">SUM(C16:J16)</f>
        <v>15277315</v>
      </c>
      <c r="L16" s="25"/>
      <c r="M16" s="25"/>
      <c r="N16" s="25">
        <v>15277315</v>
      </c>
      <c r="O16" s="25"/>
      <c r="P16" s="25"/>
      <c r="Q16" s="25"/>
      <c r="R16" s="25"/>
      <c r="S16" s="25"/>
      <c r="T16" s="6">
        <f t="shared" ref="T16" si="24">SUM(L16:S16)</f>
        <v>15277315</v>
      </c>
      <c r="U16" s="39">
        <f t="shared" si="3"/>
        <v>0</v>
      </c>
      <c r="V16" s="40">
        <f t="shared" si="4"/>
        <v>0</v>
      </c>
      <c r="W16" s="40">
        <f t="shared" si="5"/>
        <v>0</v>
      </c>
      <c r="X16" s="40">
        <f t="shared" si="6"/>
        <v>0</v>
      </c>
      <c r="Y16" s="40">
        <f t="shared" si="7"/>
        <v>0</v>
      </c>
      <c r="Z16" s="40">
        <f t="shared" si="8"/>
        <v>0</v>
      </c>
      <c r="AA16" s="40">
        <f t="shared" si="9"/>
        <v>0</v>
      </c>
      <c r="AB16" s="40">
        <f t="shared" si="10"/>
        <v>0</v>
      </c>
      <c r="AC16" s="41">
        <f t="shared" si="11"/>
        <v>0</v>
      </c>
    </row>
    <row r="17" spans="1:29" s="1" customFormat="1" ht="31.5" x14ac:dyDescent="0.25">
      <c r="A17" s="7" t="s">
        <v>29</v>
      </c>
      <c r="B17" s="14" t="s">
        <v>17</v>
      </c>
      <c r="C17" s="29">
        <v>11954947</v>
      </c>
      <c r="D17" s="29">
        <v>978732</v>
      </c>
      <c r="E17" s="29">
        <v>9508156</v>
      </c>
      <c r="F17" s="29">
        <v>9709455</v>
      </c>
      <c r="G17" s="29">
        <v>3895605</v>
      </c>
      <c r="H17" s="29">
        <v>5571199</v>
      </c>
      <c r="I17" s="29">
        <v>3774154</v>
      </c>
      <c r="J17" s="29">
        <v>2741413</v>
      </c>
      <c r="K17" s="8">
        <f t="shared" si="1"/>
        <v>48133661</v>
      </c>
      <c r="L17" s="29">
        <v>11954947</v>
      </c>
      <c r="M17" s="29">
        <v>978732</v>
      </c>
      <c r="N17" s="29">
        <v>9508156</v>
      </c>
      <c r="O17" s="29">
        <v>9709455</v>
      </c>
      <c r="P17" s="29">
        <v>3895605</v>
      </c>
      <c r="Q17" s="29">
        <v>5571199</v>
      </c>
      <c r="R17" s="29">
        <v>3774154</v>
      </c>
      <c r="S17" s="29">
        <v>2741413</v>
      </c>
      <c r="T17" s="8">
        <f t="shared" ref="T17:T40" si="25">SUM(L17:S17)</f>
        <v>48133661</v>
      </c>
      <c r="U17" s="39">
        <f t="shared" si="3"/>
        <v>0</v>
      </c>
      <c r="V17" s="40">
        <f t="shared" si="4"/>
        <v>0</v>
      </c>
      <c r="W17" s="40">
        <f t="shared" si="5"/>
        <v>0</v>
      </c>
      <c r="X17" s="40">
        <f t="shared" si="6"/>
        <v>0</v>
      </c>
      <c r="Y17" s="40">
        <f t="shared" si="7"/>
        <v>0</v>
      </c>
      <c r="Z17" s="40">
        <f t="shared" si="8"/>
        <v>0</v>
      </c>
      <c r="AA17" s="40">
        <f t="shared" si="9"/>
        <v>0</v>
      </c>
      <c r="AB17" s="40">
        <f t="shared" si="10"/>
        <v>0</v>
      </c>
      <c r="AC17" s="41">
        <f t="shared" si="11"/>
        <v>0</v>
      </c>
    </row>
    <row r="18" spans="1:29" x14ac:dyDescent="0.25">
      <c r="A18" s="7" t="s">
        <v>59</v>
      </c>
      <c r="B18" s="14" t="s">
        <v>31</v>
      </c>
      <c r="C18" s="29">
        <v>18198426</v>
      </c>
      <c r="D18" s="29">
        <v>4436733</v>
      </c>
      <c r="E18" s="29">
        <v>5605005</v>
      </c>
      <c r="F18" s="29">
        <v>6736282</v>
      </c>
      <c r="G18" s="29">
        <v>5635476</v>
      </c>
      <c r="H18" s="29">
        <v>6058887</v>
      </c>
      <c r="I18" s="29">
        <v>3993446</v>
      </c>
      <c r="J18" s="29">
        <v>2886396</v>
      </c>
      <c r="K18" s="8">
        <f t="shared" si="1"/>
        <v>53550651</v>
      </c>
      <c r="L18" s="29">
        <v>18198426</v>
      </c>
      <c r="M18" s="29">
        <v>4436733</v>
      </c>
      <c r="N18" s="29">
        <v>5605005</v>
      </c>
      <c r="O18" s="29">
        <v>6736282</v>
      </c>
      <c r="P18" s="29">
        <v>5635476</v>
      </c>
      <c r="Q18" s="29">
        <v>6058887</v>
      </c>
      <c r="R18" s="29">
        <v>3993446</v>
      </c>
      <c r="S18" s="29">
        <v>2886396</v>
      </c>
      <c r="T18" s="8">
        <f t="shared" si="25"/>
        <v>53550651</v>
      </c>
      <c r="U18" s="39">
        <f t="shared" si="3"/>
        <v>0</v>
      </c>
      <c r="V18" s="40">
        <f t="shared" si="4"/>
        <v>0</v>
      </c>
      <c r="W18" s="40">
        <f t="shared" si="5"/>
        <v>0</v>
      </c>
      <c r="X18" s="40">
        <f t="shared" si="6"/>
        <v>0</v>
      </c>
      <c r="Y18" s="40">
        <f t="shared" si="7"/>
        <v>0</v>
      </c>
      <c r="Z18" s="40">
        <f t="shared" si="8"/>
        <v>0</v>
      </c>
      <c r="AA18" s="40">
        <f t="shared" si="9"/>
        <v>0</v>
      </c>
      <c r="AB18" s="40">
        <f t="shared" si="10"/>
        <v>0</v>
      </c>
      <c r="AC18" s="41">
        <f t="shared" si="11"/>
        <v>0</v>
      </c>
    </row>
    <row r="19" spans="1:29" ht="31.5" x14ac:dyDescent="0.25">
      <c r="A19" s="3" t="s">
        <v>60</v>
      </c>
      <c r="B19" s="15" t="s">
        <v>32</v>
      </c>
      <c r="C19" s="27">
        <v>14253581</v>
      </c>
      <c r="D19" s="27">
        <v>590651</v>
      </c>
      <c r="E19" s="27">
        <v>4326376</v>
      </c>
      <c r="F19" s="27">
        <v>1763226</v>
      </c>
      <c r="G19" s="27">
        <v>1079885</v>
      </c>
      <c r="H19" s="27">
        <v>2497801</v>
      </c>
      <c r="I19" s="27">
        <v>396483</v>
      </c>
      <c r="J19" s="27">
        <v>592745</v>
      </c>
      <c r="K19" s="6">
        <f t="shared" si="1"/>
        <v>25500748</v>
      </c>
      <c r="L19" s="27">
        <v>14253581</v>
      </c>
      <c r="M19" s="27">
        <v>590651</v>
      </c>
      <c r="N19" s="27">
        <v>4326376</v>
      </c>
      <c r="O19" s="27">
        <v>1763226</v>
      </c>
      <c r="P19" s="27">
        <v>1079885</v>
      </c>
      <c r="Q19" s="27">
        <v>2497801</v>
      </c>
      <c r="R19" s="27">
        <v>396483</v>
      </c>
      <c r="S19" s="27">
        <v>592745</v>
      </c>
      <c r="T19" s="6">
        <f t="shared" si="25"/>
        <v>25500748</v>
      </c>
      <c r="U19" s="39">
        <f t="shared" si="3"/>
        <v>0</v>
      </c>
      <c r="V19" s="40">
        <f t="shared" si="4"/>
        <v>0</v>
      </c>
      <c r="W19" s="40">
        <f t="shared" si="5"/>
        <v>0</v>
      </c>
      <c r="X19" s="40">
        <f t="shared" si="6"/>
        <v>0</v>
      </c>
      <c r="Y19" s="40">
        <f t="shared" si="7"/>
        <v>0</v>
      </c>
      <c r="Z19" s="40">
        <f t="shared" si="8"/>
        <v>0</v>
      </c>
      <c r="AA19" s="40">
        <f t="shared" si="9"/>
        <v>0</v>
      </c>
      <c r="AB19" s="40">
        <f t="shared" si="10"/>
        <v>0</v>
      </c>
      <c r="AC19" s="41">
        <f t="shared" si="11"/>
        <v>0</v>
      </c>
    </row>
    <row r="20" spans="1:29" x14ac:dyDescent="0.25">
      <c r="A20" s="3" t="s">
        <v>61</v>
      </c>
      <c r="B20" s="15" t="s">
        <v>33</v>
      </c>
      <c r="C20" s="27">
        <v>3944845</v>
      </c>
      <c r="D20" s="27">
        <v>3846082</v>
      </c>
      <c r="E20" s="27">
        <v>1278629</v>
      </c>
      <c r="F20" s="27">
        <v>4973056</v>
      </c>
      <c r="G20" s="27">
        <v>4555591</v>
      </c>
      <c r="H20" s="27">
        <v>3561086</v>
      </c>
      <c r="I20" s="27">
        <v>3596963</v>
      </c>
      <c r="J20" s="27">
        <v>2293651</v>
      </c>
      <c r="K20" s="6">
        <f t="shared" si="1"/>
        <v>28049903</v>
      </c>
      <c r="L20" s="27">
        <v>3944845</v>
      </c>
      <c r="M20" s="27">
        <v>3846082</v>
      </c>
      <c r="N20" s="27">
        <v>1278629</v>
      </c>
      <c r="O20" s="27">
        <v>4973056</v>
      </c>
      <c r="P20" s="27">
        <v>4555591</v>
      </c>
      <c r="Q20" s="27">
        <v>3561086</v>
      </c>
      <c r="R20" s="27">
        <v>3596963</v>
      </c>
      <c r="S20" s="27">
        <v>2293651</v>
      </c>
      <c r="T20" s="6">
        <f t="shared" si="25"/>
        <v>28049903</v>
      </c>
      <c r="U20" s="39">
        <f t="shared" si="3"/>
        <v>0</v>
      </c>
      <c r="V20" s="40">
        <f t="shared" si="4"/>
        <v>0</v>
      </c>
      <c r="W20" s="40">
        <f t="shared" si="5"/>
        <v>0</v>
      </c>
      <c r="X20" s="40">
        <f t="shared" si="6"/>
        <v>0</v>
      </c>
      <c r="Y20" s="40">
        <f t="shared" si="7"/>
        <v>0</v>
      </c>
      <c r="Z20" s="40">
        <f t="shared" si="8"/>
        <v>0</v>
      </c>
      <c r="AA20" s="40">
        <f t="shared" si="9"/>
        <v>0</v>
      </c>
      <c r="AB20" s="40">
        <f t="shared" si="10"/>
        <v>0</v>
      </c>
      <c r="AC20" s="41">
        <f t="shared" si="11"/>
        <v>0</v>
      </c>
    </row>
    <row r="21" spans="1:29" x14ac:dyDescent="0.25">
      <c r="A21" s="3" t="s">
        <v>73</v>
      </c>
      <c r="B21" s="15" t="s">
        <v>34</v>
      </c>
      <c r="C21" s="27">
        <v>2141613</v>
      </c>
      <c r="D21" s="27">
        <v>1543525</v>
      </c>
      <c r="E21" s="27">
        <v>258076</v>
      </c>
      <c r="F21" s="27">
        <v>4328185</v>
      </c>
      <c r="G21" s="27">
        <v>1788358</v>
      </c>
      <c r="H21" s="27">
        <v>2969856</v>
      </c>
      <c r="I21" s="27">
        <v>2452715</v>
      </c>
      <c r="J21" s="27">
        <v>1411701</v>
      </c>
      <c r="K21" s="6">
        <f t="shared" si="1"/>
        <v>16894029</v>
      </c>
      <c r="L21" s="27">
        <v>2141613</v>
      </c>
      <c r="M21" s="27">
        <v>1543525</v>
      </c>
      <c r="N21" s="27">
        <v>258076</v>
      </c>
      <c r="O21" s="27">
        <v>4328185</v>
      </c>
      <c r="P21" s="27">
        <v>1788358</v>
      </c>
      <c r="Q21" s="27">
        <v>2969856</v>
      </c>
      <c r="R21" s="27">
        <v>2452715</v>
      </c>
      <c r="S21" s="27">
        <v>1411701</v>
      </c>
      <c r="T21" s="6">
        <f t="shared" si="25"/>
        <v>16894029</v>
      </c>
      <c r="U21" s="39">
        <f t="shared" si="3"/>
        <v>0</v>
      </c>
      <c r="V21" s="40">
        <f t="shared" si="4"/>
        <v>0</v>
      </c>
      <c r="W21" s="40">
        <f t="shared" si="5"/>
        <v>0</v>
      </c>
      <c r="X21" s="40">
        <f t="shared" si="6"/>
        <v>0</v>
      </c>
      <c r="Y21" s="40">
        <f t="shared" si="7"/>
        <v>0</v>
      </c>
      <c r="Z21" s="40">
        <f t="shared" si="8"/>
        <v>0</v>
      </c>
      <c r="AA21" s="40">
        <f t="shared" si="9"/>
        <v>0</v>
      </c>
      <c r="AB21" s="40">
        <f t="shared" si="10"/>
        <v>0</v>
      </c>
      <c r="AC21" s="41">
        <f t="shared" si="11"/>
        <v>0</v>
      </c>
    </row>
    <row r="22" spans="1:29" ht="31.5" x14ac:dyDescent="0.25">
      <c r="A22" s="3" t="s">
        <v>35</v>
      </c>
      <c r="B22" s="16" t="s">
        <v>36</v>
      </c>
      <c r="C22" s="27">
        <v>39685</v>
      </c>
      <c r="D22" s="27"/>
      <c r="E22" s="27"/>
      <c r="F22" s="27">
        <v>439132</v>
      </c>
      <c r="G22" s="27">
        <v>223034</v>
      </c>
      <c r="H22" s="27">
        <v>265843</v>
      </c>
      <c r="I22" s="27">
        <v>278521</v>
      </c>
      <c r="J22" s="27">
        <v>234644</v>
      </c>
      <c r="K22" s="6">
        <f t="shared" si="1"/>
        <v>1480859</v>
      </c>
      <c r="L22" s="27">
        <v>39685</v>
      </c>
      <c r="M22" s="27"/>
      <c r="N22" s="27"/>
      <c r="O22" s="27">
        <v>439132</v>
      </c>
      <c r="P22" s="27">
        <v>223034</v>
      </c>
      <c r="Q22" s="27">
        <v>265843</v>
      </c>
      <c r="R22" s="27">
        <v>278521</v>
      </c>
      <c r="S22" s="27">
        <v>234644</v>
      </c>
      <c r="T22" s="6">
        <f t="shared" si="25"/>
        <v>1480859</v>
      </c>
      <c r="U22" s="39">
        <f t="shared" si="3"/>
        <v>0</v>
      </c>
      <c r="V22" s="40">
        <f t="shared" si="4"/>
        <v>0</v>
      </c>
      <c r="W22" s="40">
        <f t="shared" si="5"/>
        <v>0</v>
      </c>
      <c r="X22" s="40">
        <f t="shared" si="6"/>
        <v>0</v>
      </c>
      <c r="Y22" s="40">
        <f t="shared" si="7"/>
        <v>0</v>
      </c>
      <c r="Z22" s="40">
        <f t="shared" si="8"/>
        <v>0</v>
      </c>
      <c r="AA22" s="40">
        <f t="shared" si="9"/>
        <v>0</v>
      </c>
      <c r="AB22" s="40">
        <f t="shared" si="10"/>
        <v>0</v>
      </c>
      <c r="AC22" s="41">
        <f t="shared" si="11"/>
        <v>0</v>
      </c>
    </row>
    <row r="23" spans="1:29" x14ac:dyDescent="0.25">
      <c r="A23" s="3" t="s">
        <v>37</v>
      </c>
      <c r="B23" s="16" t="s">
        <v>38</v>
      </c>
      <c r="C23" s="27"/>
      <c r="D23" s="27"/>
      <c r="E23" s="27">
        <v>443</v>
      </c>
      <c r="F23" s="27">
        <v>19773</v>
      </c>
      <c r="G23" s="27"/>
      <c r="H23" s="27"/>
      <c r="I23" s="27"/>
      <c r="J23" s="27">
        <v>9201</v>
      </c>
      <c r="K23" s="6">
        <f t="shared" si="1"/>
        <v>29417</v>
      </c>
      <c r="L23" s="27"/>
      <c r="M23" s="27"/>
      <c r="N23" s="27">
        <v>443</v>
      </c>
      <c r="O23" s="27">
        <v>19773</v>
      </c>
      <c r="P23" s="27"/>
      <c r="Q23" s="27"/>
      <c r="R23" s="27"/>
      <c r="S23" s="27">
        <v>9201</v>
      </c>
      <c r="T23" s="6">
        <f t="shared" si="25"/>
        <v>29417</v>
      </c>
      <c r="U23" s="39">
        <f t="shared" si="3"/>
        <v>0</v>
      </c>
      <c r="V23" s="40">
        <f t="shared" si="4"/>
        <v>0</v>
      </c>
      <c r="W23" s="40">
        <f t="shared" si="5"/>
        <v>0</v>
      </c>
      <c r="X23" s="40">
        <f t="shared" si="6"/>
        <v>0</v>
      </c>
      <c r="Y23" s="40">
        <f t="shared" si="7"/>
        <v>0</v>
      </c>
      <c r="Z23" s="40">
        <f t="shared" si="8"/>
        <v>0</v>
      </c>
      <c r="AA23" s="40">
        <f t="shared" si="9"/>
        <v>0</v>
      </c>
      <c r="AB23" s="40">
        <f t="shared" si="10"/>
        <v>0</v>
      </c>
      <c r="AC23" s="41">
        <f t="shared" si="11"/>
        <v>0</v>
      </c>
    </row>
    <row r="24" spans="1:29" s="42" customFormat="1" ht="31.5" x14ac:dyDescent="0.25">
      <c r="A24" s="3" t="s">
        <v>39</v>
      </c>
      <c r="B24" s="16" t="s">
        <v>40</v>
      </c>
      <c r="C24" s="27">
        <v>32101</v>
      </c>
      <c r="D24" s="27"/>
      <c r="E24" s="27">
        <v>3195</v>
      </c>
      <c r="F24" s="27">
        <v>1408364</v>
      </c>
      <c r="G24" s="27">
        <v>154419</v>
      </c>
      <c r="H24" s="27">
        <v>103338</v>
      </c>
      <c r="I24" s="27">
        <v>395564</v>
      </c>
      <c r="J24" s="27">
        <v>206720</v>
      </c>
      <c r="K24" s="6">
        <f t="shared" si="1"/>
        <v>2303701</v>
      </c>
      <c r="L24" s="27">
        <v>32101</v>
      </c>
      <c r="M24" s="27"/>
      <c r="N24" s="27">
        <v>3195</v>
      </c>
      <c r="O24" s="27">
        <v>1408364</v>
      </c>
      <c r="P24" s="27">
        <v>154419</v>
      </c>
      <c r="Q24" s="27">
        <v>103338</v>
      </c>
      <c r="R24" s="27">
        <v>395564</v>
      </c>
      <c r="S24" s="27">
        <v>206720</v>
      </c>
      <c r="T24" s="6">
        <f t="shared" si="25"/>
        <v>2303701</v>
      </c>
      <c r="U24" s="39">
        <f t="shared" si="3"/>
        <v>0</v>
      </c>
      <c r="V24" s="40">
        <f t="shared" si="4"/>
        <v>0</v>
      </c>
      <c r="W24" s="40">
        <f t="shared" si="5"/>
        <v>0</v>
      </c>
      <c r="X24" s="40">
        <f t="shared" si="6"/>
        <v>0</v>
      </c>
      <c r="Y24" s="40">
        <f t="shared" si="7"/>
        <v>0</v>
      </c>
      <c r="Z24" s="40">
        <f t="shared" si="8"/>
        <v>0</v>
      </c>
      <c r="AA24" s="40">
        <f t="shared" si="9"/>
        <v>0</v>
      </c>
      <c r="AB24" s="40">
        <f t="shared" si="10"/>
        <v>0</v>
      </c>
      <c r="AC24" s="41">
        <f t="shared" si="11"/>
        <v>0</v>
      </c>
    </row>
    <row r="25" spans="1:29" x14ac:dyDescent="0.25">
      <c r="A25" s="3" t="s">
        <v>41</v>
      </c>
      <c r="B25" s="16" t="s">
        <v>79</v>
      </c>
      <c r="C25" s="27">
        <v>1362205</v>
      </c>
      <c r="D25" s="27">
        <v>1429141</v>
      </c>
      <c r="E25" s="27">
        <v>193639</v>
      </c>
      <c r="F25" s="27">
        <v>1238023</v>
      </c>
      <c r="G25" s="27">
        <v>680512</v>
      </c>
      <c r="H25" s="27">
        <v>1263718</v>
      </c>
      <c r="I25" s="27">
        <v>308703</v>
      </c>
      <c r="J25" s="27">
        <v>46371</v>
      </c>
      <c r="K25" s="6">
        <f t="shared" si="1"/>
        <v>6522312</v>
      </c>
      <c r="L25" s="27">
        <v>1362205</v>
      </c>
      <c r="M25" s="27">
        <v>1429141</v>
      </c>
      <c r="N25" s="27">
        <v>193639</v>
      </c>
      <c r="O25" s="27">
        <v>1238023</v>
      </c>
      <c r="P25" s="27">
        <v>680512</v>
      </c>
      <c r="Q25" s="27">
        <v>1263718</v>
      </c>
      <c r="R25" s="27">
        <v>308703</v>
      </c>
      <c r="S25" s="27">
        <v>46371</v>
      </c>
      <c r="T25" s="6">
        <f t="shared" si="25"/>
        <v>6522312</v>
      </c>
      <c r="U25" s="39">
        <f t="shared" si="3"/>
        <v>0</v>
      </c>
      <c r="V25" s="40">
        <f t="shared" si="4"/>
        <v>0</v>
      </c>
      <c r="W25" s="40">
        <f t="shared" si="5"/>
        <v>0</v>
      </c>
      <c r="X25" s="40">
        <f t="shared" si="6"/>
        <v>0</v>
      </c>
      <c r="Y25" s="40">
        <f t="shared" si="7"/>
        <v>0</v>
      </c>
      <c r="Z25" s="40">
        <f t="shared" si="8"/>
        <v>0</v>
      </c>
      <c r="AA25" s="40">
        <f t="shared" si="9"/>
        <v>0</v>
      </c>
      <c r="AB25" s="40">
        <f t="shared" si="10"/>
        <v>0</v>
      </c>
      <c r="AC25" s="41">
        <f t="shared" si="11"/>
        <v>0</v>
      </c>
    </row>
    <row r="26" spans="1:29" x14ac:dyDescent="0.25">
      <c r="A26" s="3" t="s">
        <v>42</v>
      </c>
      <c r="B26" s="16" t="s">
        <v>43</v>
      </c>
      <c r="C26" s="27"/>
      <c r="D26" s="27"/>
      <c r="E26" s="27"/>
      <c r="F26" s="27"/>
      <c r="G26" s="27">
        <v>3489</v>
      </c>
      <c r="H26" s="27"/>
      <c r="I26" s="27">
        <v>5525</v>
      </c>
      <c r="J26" s="27"/>
      <c r="K26" s="6">
        <f t="shared" si="1"/>
        <v>9014</v>
      </c>
      <c r="L26" s="27"/>
      <c r="M26" s="27"/>
      <c r="N26" s="27"/>
      <c r="O26" s="27"/>
      <c r="P26" s="27">
        <v>3489</v>
      </c>
      <c r="Q26" s="27"/>
      <c r="R26" s="27">
        <v>5525</v>
      </c>
      <c r="S26" s="27"/>
      <c r="T26" s="6">
        <f t="shared" si="25"/>
        <v>9014</v>
      </c>
      <c r="U26" s="39">
        <f t="shared" si="3"/>
        <v>0</v>
      </c>
      <c r="V26" s="40">
        <f t="shared" si="4"/>
        <v>0</v>
      </c>
      <c r="W26" s="40">
        <f t="shared" si="5"/>
        <v>0</v>
      </c>
      <c r="X26" s="40">
        <f t="shared" si="6"/>
        <v>0</v>
      </c>
      <c r="Y26" s="40">
        <f t="shared" si="7"/>
        <v>0</v>
      </c>
      <c r="Z26" s="40">
        <f t="shared" si="8"/>
        <v>0</v>
      </c>
      <c r="AA26" s="40">
        <f t="shared" si="9"/>
        <v>0</v>
      </c>
      <c r="AB26" s="40">
        <f t="shared" si="10"/>
        <v>0</v>
      </c>
      <c r="AC26" s="41">
        <f t="shared" si="11"/>
        <v>0</v>
      </c>
    </row>
    <row r="27" spans="1:29" x14ac:dyDescent="0.25">
      <c r="A27" s="3" t="s">
        <v>44</v>
      </c>
      <c r="B27" s="16" t="s">
        <v>45</v>
      </c>
      <c r="C27" s="27">
        <v>602141</v>
      </c>
      <c r="D27" s="27">
        <v>114384</v>
      </c>
      <c r="E27" s="27"/>
      <c r="F27" s="27"/>
      <c r="G27" s="27"/>
      <c r="H27" s="27"/>
      <c r="I27" s="27"/>
      <c r="J27" s="27"/>
      <c r="K27" s="6">
        <f t="shared" si="1"/>
        <v>716525</v>
      </c>
      <c r="L27" s="27">
        <v>602141</v>
      </c>
      <c r="M27" s="27">
        <v>114384</v>
      </c>
      <c r="N27" s="27"/>
      <c r="O27" s="27"/>
      <c r="P27" s="27"/>
      <c r="Q27" s="27"/>
      <c r="R27" s="27"/>
      <c r="S27" s="27"/>
      <c r="T27" s="6">
        <f t="shared" si="25"/>
        <v>716525</v>
      </c>
      <c r="U27" s="39">
        <f t="shared" si="3"/>
        <v>0</v>
      </c>
      <c r="V27" s="40">
        <f t="shared" si="4"/>
        <v>0</v>
      </c>
      <c r="W27" s="40">
        <f t="shared" si="5"/>
        <v>0</v>
      </c>
      <c r="X27" s="40">
        <f t="shared" si="6"/>
        <v>0</v>
      </c>
      <c r="Y27" s="40">
        <f t="shared" si="7"/>
        <v>0</v>
      </c>
      <c r="Z27" s="40">
        <f t="shared" si="8"/>
        <v>0</v>
      </c>
      <c r="AA27" s="40">
        <f t="shared" si="9"/>
        <v>0</v>
      </c>
      <c r="AB27" s="40">
        <f t="shared" si="10"/>
        <v>0</v>
      </c>
      <c r="AC27" s="41">
        <f t="shared" si="11"/>
        <v>0</v>
      </c>
    </row>
    <row r="28" spans="1:29" ht="31.5" x14ac:dyDescent="0.25">
      <c r="A28" s="3" t="s">
        <v>46</v>
      </c>
      <c r="B28" s="16" t="s">
        <v>47</v>
      </c>
      <c r="C28" s="27"/>
      <c r="D28" s="27"/>
      <c r="E28" s="27"/>
      <c r="F28" s="27">
        <v>541915</v>
      </c>
      <c r="G28" s="27"/>
      <c r="H28" s="27">
        <v>803832</v>
      </c>
      <c r="I28" s="27">
        <v>1003942</v>
      </c>
      <c r="J28" s="27">
        <v>468261</v>
      </c>
      <c r="K28" s="6">
        <f t="shared" si="1"/>
        <v>2817950</v>
      </c>
      <c r="L28" s="27"/>
      <c r="M28" s="27"/>
      <c r="N28" s="27"/>
      <c r="O28" s="27">
        <v>541915</v>
      </c>
      <c r="P28" s="27"/>
      <c r="Q28" s="27">
        <v>803832</v>
      </c>
      <c r="R28" s="27">
        <v>1003942</v>
      </c>
      <c r="S28" s="27">
        <v>468261</v>
      </c>
      <c r="T28" s="6">
        <f t="shared" si="25"/>
        <v>2817950</v>
      </c>
      <c r="U28" s="39">
        <f t="shared" si="3"/>
        <v>0</v>
      </c>
      <c r="V28" s="40">
        <f t="shared" si="4"/>
        <v>0</v>
      </c>
      <c r="W28" s="40">
        <f t="shared" si="5"/>
        <v>0</v>
      </c>
      <c r="X28" s="40">
        <f t="shared" si="6"/>
        <v>0</v>
      </c>
      <c r="Y28" s="40">
        <f t="shared" si="7"/>
        <v>0</v>
      </c>
      <c r="Z28" s="40">
        <f t="shared" si="8"/>
        <v>0</v>
      </c>
      <c r="AA28" s="40">
        <f t="shared" si="9"/>
        <v>0</v>
      </c>
      <c r="AB28" s="40">
        <f t="shared" si="10"/>
        <v>0</v>
      </c>
      <c r="AC28" s="41">
        <f t="shared" si="11"/>
        <v>0</v>
      </c>
    </row>
    <row r="29" spans="1:29" ht="31.5" x14ac:dyDescent="0.25">
      <c r="A29" s="3" t="s">
        <v>48</v>
      </c>
      <c r="B29" s="16" t="s">
        <v>49</v>
      </c>
      <c r="C29" s="27"/>
      <c r="D29" s="27"/>
      <c r="E29" s="27"/>
      <c r="F29" s="27">
        <v>58080</v>
      </c>
      <c r="G29" s="27"/>
      <c r="H29" s="27">
        <v>180691</v>
      </c>
      <c r="I29" s="27">
        <v>123747</v>
      </c>
      <c r="J29" s="27">
        <v>215976</v>
      </c>
      <c r="K29" s="6">
        <f t="shared" si="1"/>
        <v>578494</v>
      </c>
      <c r="L29" s="27"/>
      <c r="M29" s="27"/>
      <c r="N29" s="27"/>
      <c r="O29" s="27">
        <v>58080</v>
      </c>
      <c r="P29" s="27"/>
      <c r="Q29" s="27">
        <v>180691</v>
      </c>
      <c r="R29" s="27">
        <v>123747</v>
      </c>
      <c r="S29" s="27">
        <v>215976</v>
      </c>
      <c r="T29" s="6">
        <f t="shared" si="25"/>
        <v>578494</v>
      </c>
      <c r="U29" s="39">
        <f t="shared" si="3"/>
        <v>0</v>
      </c>
      <c r="V29" s="40">
        <f t="shared" si="4"/>
        <v>0</v>
      </c>
      <c r="W29" s="40">
        <f t="shared" si="5"/>
        <v>0</v>
      </c>
      <c r="X29" s="40">
        <f t="shared" si="6"/>
        <v>0</v>
      </c>
      <c r="Y29" s="40">
        <f t="shared" si="7"/>
        <v>0</v>
      </c>
      <c r="Z29" s="40">
        <f t="shared" si="8"/>
        <v>0</v>
      </c>
      <c r="AA29" s="40">
        <f t="shared" si="9"/>
        <v>0</v>
      </c>
      <c r="AB29" s="40">
        <f t="shared" si="10"/>
        <v>0</v>
      </c>
      <c r="AC29" s="41">
        <f t="shared" si="11"/>
        <v>0</v>
      </c>
    </row>
    <row r="30" spans="1:29" ht="31.5" x14ac:dyDescent="0.25">
      <c r="A30" s="3" t="s">
        <v>50</v>
      </c>
      <c r="B30" s="16" t="s">
        <v>51</v>
      </c>
      <c r="C30" s="27">
        <v>105481</v>
      </c>
      <c r="D30" s="27"/>
      <c r="E30" s="27">
        <v>60796</v>
      </c>
      <c r="F30" s="27">
        <v>122194</v>
      </c>
      <c r="G30" s="27">
        <v>134309</v>
      </c>
      <c r="H30" s="27">
        <v>22632</v>
      </c>
      <c r="I30" s="27">
        <v>49622</v>
      </c>
      <c r="J30" s="27">
        <v>87339</v>
      </c>
      <c r="K30" s="6">
        <f t="shared" si="1"/>
        <v>582373</v>
      </c>
      <c r="L30" s="27">
        <v>105481</v>
      </c>
      <c r="M30" s="27"/>
      <c r="N30" s="27">
        <v>60796</v>
      </c>
      <c r="O30" s="27">
        <v>122194</v>
      </c>
      <c r="P30" s="27">
        <v>134309</v>
      </c>
      <c r="Q30" s="27">
        <v>22632</v>
      </c>
      <c r="R30" s="27">
        <v>49622</v>
      </c>
      <c r="S30" s="27">
        <v>87339</v>
      </c>
      <c r="T30" s="6">
        <f t="shared" si="25"/>
        <v>582373</v>
      </c>
      <c r="U30" s="39">
        <f t="shared" si="3"/>
        <v>0</v>
      </c>
      <c r="V30" s="40">
        <f t="shared" si="4"/>
        <v>0</v>
      </c>
      <c r="W30" s="40">
        <f t="shared" si="5"/>
        <v>0</v>
      </c>
      <c r="X30" s="40">
        <f t="shared" si="6"/>
        <v>0</v>
      </c>
      <c r="Y30" s="40">
        <f t="shared" si="7"/>
        <v>0</v>
      </c>
      <c r="Z30" s="40">
        <f t="shared" si="8"/>
        <v>0</v>
      </c>
      <c r="AA30" s="40">
        <f t="shared" si="9"/>
        <v>0</v>
      </c>
      <c r="AB30" s="40">
        <f t="shared" si="10"/>
        <v>0</v>
      </c>
      <c r="AC30" s="41">
        <f t="shared" si="11"/>
        <v>0</v>
      </c>
    </row>
    <row r="31" spans="1:29" x14ac:dyDescent="0.25">
      <c r="A31" s="3" t="s">
        <v>52</v>
      </c>
      <c r="B31" s="16" t="s">
        <v>53</v>
      </c>
      <c r="C31" s="27"/>
      <c r="D31" s="27"/>
      <c r="E31" s="27">
        <v>1</v>
      </c>
      <c r="F31" s="27">
        <v>215342</v>
      </c>
      <c r="G31" s="27">
        <v>102130</v>
      </c>
      <c r="H31" s="27">
        <v>194317</v>
      </c>
      <c r="I31" s="27">
        <v>163108</v>
      </c>
      <c r="J31" s="27">
        <v>36132</v>
      </c>
      <c r="K31" s="6">
        <f t="shared" si="1"/>
        <v>711030</v>
      </c>
      <c r="L31" s="27"/>
      <c r="M31" s="27"/>
      <c r="N31" s="27">
        <v>1</v>
      </c>
      <c r="O31" s="27">
        <v>215342</v>
      </c>
      <c r="P31" s="27">
        <v>102130</v>
      </c>
      <c r="Q31" s="27">
        <v>194317</v>
      </c>
      <c r="R31" s="27">
        <v>163108</v>
      </c>
      <c r="S31" s="27">
        <v>36132</v>
      </c>
      <c r="T31" s="6">
        <f t="shared" si="25"/>
        <v>711030</v>
      </c>
      <c r="U31" s="39">
        <f t="shared" si="3"/>
        <v>0</v>
      </c>
      <c r="V31" s="40">
        <f t="shared" si="4"/>
        <v>0</v>
      </c>
      <c r="W31" s="40">
        <f t="shared" si="5"/>
        <v>0</v>
      </c>
      <c r="X31" s="40">
        <f t="shared" si="6"/>
        <v>0</v>
      </c>
      <c r="Y31" s="40">
        <f t="shared" si="7"/>
        <v>0</v>
      </c>
      <c r="Z31" s="40">
        <f t="shared" si="8"/>
        <v>0</v>
      </c>
      <c r="AA31" s="40">
        <f t="shared" si="9"/>
        <v>0</v>
      </c>
      <c r="AB31" s="40">
        <f t="shared" si="10"/>
        <v>0</v>
      </c>
      <c r="AC31" s="41">
        <f t="shared" si="11"/>
        <v>0</v>
      </c>
    </row>
    <row r="32" spans="1:29" x14ac:dyDescent="0.25">
      <c r="A32" s="3" t="s">
        <v>54</v>
      </c>
      <c r="B32" s="16" t="s">
        <v>81</v>
      </c>
      <c r="C32" s="27"/>
      <c r="D32" s="27"/>
      <c r="E32" s="27">
        <v>2</v>
      </c>
      <c r="F32" s="27">
        <v>285362</v>
      </c>
      <c r="G32" s="27">
        <v>490465</v>
      </c>
      <c r="H32" s="27">
        <v>135485</v>
      </c>
      <c r="I32" s="27">
        <v>123983</v>
      </c>
      <c r="J32" s="27">
        <v>107057</v>
      </c>
      <c r="K32" s="6">
        <f t="shared" si="1"/>
        <v>1142354</v>
      </c>
      <c r="L32" s="27"/>
      <c r="M32" s="27"/>
      <c r="N32" s="27">
        <v>2</v>
      </c>
      <c r="O32" s="27">
        <v>285362</v>
      </c>
      <c r="P32" s="27">
        <v>490465</v>
      </c>
      <c r="Q32" s="27">
        <v>135485</v>
      </c>
      <c r="R32" s="27">
        <v>123983</v>
      </c>
      <c r="S32" s="27">
        <v>107057</v>
      </c>
      <c r="T32" s="6">
        <f t="shared" si="25"/>
        <v>1142354</v>
      </c>
      <c r="U32" s="39">
        <f t="shared" si="3"/>
        <v>0</v>
      </c>
      <c r="V32" s="40">
        <f t="shared" si="4"/>
        <v>0</v>
      </c>
      <c r="W32" s="40">
        <f t="shared" si="5"/>
        <v>0</v>
      </c>
      <c r="X32" s="40">
        <f t="shared" si="6"/>
        <v>0</v>
      </c>
      <c r="Y32" s="40">
        <f t="shared" si="7"/>
        <v>0</v>
      </c>
      <c r="Z32" s="40">
        <f t="shared" si="8"/>
        <v>0</v>
      </c>
      <c r="AA32" s="40">
        <f t="shared" si="9"/>
        <v>0</v>
      </c>
      <c r="AB32" s="40">
        <f t="shared" si="10"/>
        <v>0</v>
      </c>
      <c r="AC32" s="41">
        <f t="shared" si="11"/>
        <v>0</v>
      </c>
    </row>
    <row r="33" spans="1:29" x14ac:dyDescent="0.25">
      <c r="A33" s="3" t="s">
        <v>62</v>
      </c>
      <c r="B33" s="16" t="s">
        <v>55</v>
      </c>
      <c r="C33" s="27">
        <v>427982</v>
      </c>
      <c r="D33" s="27">
        <v>2076733</v>
      </c>
      <c r="E33" s="27">
        <v>371097</v>
      </c>
      <c r="F33" s="27">
        <v>1195</v>
      </c>
      <c r="G33" s="27">
        <v>269830</v>
      </c>
      <c r="H33" s="27">
        <v>3801</v>
      </c>
      <c r="I33" s="27">
        <v>471538</v>
      </c>
      <c r="J33" s="27">
        <v>496257</v>
      </c>
      <c r="K33" s="6">
        <f t="shared" si="1"/>
        <v>4118433</v>
      </c>
      <c r="L33" s="27">
        <v>427982</v>
      </c>
      <c r="M33" s="27">
        <v>2076733</v>
      </c>
      <c r="N33" s="27">
        <v>371097</v>
      </c>
      <c r="O33" s="27">
        <v>1195</v>
      </c>
      <c r="P33" s="27">
        <v>269830</v>
      </c>
      <c r="Q33" s="27">
        <v>3801</v>
      </c>
      <c r="R33" s="27">
        <v>471538</v>
      </c>
      <c r="S33" s="27">
        <v>496257</v>
      </c>
      <c r="T33" s="6">
        <f t="shared" si="25"/>
        <v>4118433</v>
      </c>
      <c r="U33" s="39">
        <f t="shared" si="3"/>
        <v>0</v>
      </c>
      <c r="V33" s="40">
        <f t="shared" si="4"/>
        <v>0</v>
      </c>
      <c r="W33" s="40">
        <f t="shared" si="5"/>
        <v>0</v>
      </c>
      <c r="X33" s="40">
        <f t="shared" si="6"/>
        <v>0</v>
      </c>
      <c r="Y33" s="40">
        <f t="shared" si="7"/>
        <v>0</v>
      </c>
      <c r="Z33" s="40">
        <f t="shared" si="8"/>
        <v>0</v>
      </c>
      <c r="AA33" s="40">
        <f t="shared" si="9"/>
        <v>0</v>
      </c>
      <c r="AB33" s="40">
        <f t="shared" si="10"/>
        <v>0</v>
      </c>
      <c r="AC33" s="41">
        <f t="shared" si="11"/>
        <v>0</v>
      </c>
    </row>
    <row r="34" spans="1:29" x14ac:dyDescent="0.25">
      <c r="A34" s="3" t="s">
        <v>63</v>
      </c>
      <c r="B34" s="16" t="s">
        <v>56</v>
      </c>
      <c r="C34" s="27">
        <v>1375250</v>
      </c>
      <c r="D34" s="27">
        <v>225824</v>
      </c>
      <c r="E34" s="27">
        <v>649456</v>
      </c>
      <c r="F34" s="27">
        <v>643676</v>
      </c>
      <c r="G34" s="27">
        <v>2497403</v>
      </c>
      <c r="H34" s="27">
        <v>587429</v>
      </c>
      <c r="I34" s="27">
        <v>672710</v>
      </c>
      <c r="J34" s="27">
        <v>385693</v>
      </c>
      <c r="K34" s="6">
        <f t="shared" si="1"/>
        <v>7037441</v>
      </c>
      <c r="L34" s="27">
        <v>1375250</v>
      </c>
      <c r="M34" s="27">
        <v>225824</v>
      </c>
      <c r="N34" s="27">
        <v>649456</v>
      </c>
      <c r="O34" s="27">
        <v>643676</v>
      </c>
      <c r="P34" s="27">
        <v>2497403</v>
      </c>
      <c r="Q34" s="27">
        <v>587429</v>
      </c>
      <c r="R34" s="27">
        <v>672710</v>
      </c>
      <c r="S34" s="27">
        <v>385693</v>
      </c>
      <c r="T34" s="6">
        <f t="shared" si="25"/>
        <v>7037441</v>
      </c>
      <c r="U34" s="39">
        <f t="shared" si="3"/>
        <v>0</v>
      </c>
      <c r="V34" s="40">
        <f t="shared" si="4"/>
        <v>0</v>
      </c>
      <c r="W34" s="40">
        <f t="shared" si="5"/>
        <v>0</v>
      </c>
      <c r="X34" s="40">
        <f t="shared" si="6"/>
        <v>0</v>
      </c>
      <c r="Y34" s="40">
        <f t="shared" si="7"/>
        <v>0</v>
      </c>
      <c r="Z34" s="40">
        <f t="shared" si="8"/>
        <v>0</v>
      </c>
      <c r="AA34" s="40">
        <f t="shared" si="9"/>
        <v>0</v>
      </c>
      <c r="AB34" s="40">
        <f t="shared" si="10"/>
        <v>0</v>
      </c>
      <c r="AC34" s="41">
        <f t="shared" si="11"/>
        <v>0</v>
      </c>
    </row>
    <row r="35" spans="1:29" ht="31.5" x14ac:dyDescent="0.25">
      <c r="A35" s="4" t="s">
        <v>25</v>
      </c>
      <c r="B35" s="17" t="s">
        <v>58</v>
      </c>
      <c r="C35" s="28">
        <v>1006795</v>
      </c>
      <c r="D35" s="28">
        <v>806217</v>
      </c>
      <c r="E35" s="28">
        <v>0</v>
      </c>
      <c r="F35" s="28">
        <v>11473757</v>
      </c>
      <c r="G35" s="28">
        <v>268215</v>
      </c>
      <c r="H35" s="28">
        <v>1357128</v>
      </c>
      <c r="I35" s="28">
        <v>3468963</v>
      </c>
      <c r="J35" s="28">
        <v>2244349</v>
      </c>
      <c r="K35" s="5">
        <f t="shared" si="1"/>
        <v>20625424</v>
      </c>
      <c r="L35" s="28">
        <v>1006795</v>
      </c>
      <c r="M35" s="28">
        <v>806217</v>
      </c>
      <c r="N35" s="28">
        <v>0</v>
      </c>
      <c r="O35" s="28">
        <v>11473757</v>
      </c>
      <c r="P35" s="28">
        <v>268215</v>
      </c>
      <c r="Q35" s="28">
        <v>1357128</v>
      </c>
      <c r="R35" s="28">
        <v>3468963</v>
      </c>
      <c r="S35" s="28">
        <v>2244349</v>
      </c>
      <c r="T35" s="5">
        <f t="shared" si="25"/>
        <v>20625424</v>
      </c>
      <c r="U35" s="39">
        <f t="shared" si="3"/>
        <v>0</v>
      </c>
      <c r="V35" s="40">
        <f t="shared" si="4"/>
        <v>0</v>
      </c>
      <c r="W35" s="40">
        <f t="shared" si="5"/>
        <v>0</v>
      </c>
      <c r="X35" s="40">
        <f t="shared" si="6"/>
        <v>0</v>
      </c>
      <c r="Y35" s="40">
        <f t="shared" si="7"/>
        <v>0</v>
      </c>
      <c r="Z35" s="40">
        <f t="shared" si="8"/>
        <v>0</v>
      </c>
      <c r="AA35" s="40">
        <f t="shared" si="9"/>
        <v>0</v>
      </c>
      <c r="AB35" s="40">
        <f t="shared" si="10"/>
        <v>0</v>
      </c>
      <c r="AC35" s="41">
        <f t="shared" si="11"/>
        <v>0</v>
      </c>
    </row>
    <row r="36" spans="1:29" ht="31.5" x14ac:dyDescent="0.25">
      <c r="A36" s="4" t="s">
        <v>57</v>
      </c>
      <c r="B36" s="17" t="s">
        <v>75</v>
      </c>
      <c r="C36" s="24">
        <v>33138125</v>
      </c>
      <c r="D36" s="24">
        <v>2412087</v>
      </c>
      <c r="E36" s="24">
        <v>17568609</v>
      </c>
      <c r="F36" s="24">
        <v>27028886</v>
      </c>
      <c r="G36" s="24">
        <v>18086159</v>
      </c>
      <c r="H36" s="24">
        <v>31205395</v>
      </c>
      <c r="I36" s="24">
        <v>16127702</v>
      </c>
      <c r="J36" s="24">
        <v>11251535</v>
      </c>
      <c r="K36" s="5">
        <f t="shared" si="1"/>
        <v>156818498</v>
      </c>
      <c r="L36" s="24">
        <v>33138125</v>
      </c>
      <c r="M36" s="24">
        <v>2412087</v>
      </c>
      <c r="N36" s="24">
        <v>17568609</v>
      </c>
      <c r="O36" s="24">
        <v>27028886</v>
      </c>
      <c r="P36" s="24">
        <v>18086159</v>
      </c>
      <c r="Q36" s="24">
        <v>31205395</v>
      </c>
      <c r="R36" s="24">
        <v>16127702</v>
      </c>
      <c r="S36" s="24">
        <v>11251535</v>
      </c>
      <c r="T36" s="5">
        <f t="shared" si="25"/>
        <v>156818498</v>
      </c>
      <c r="U36" s="39">
        <f t="shared" si="3"/>
        <v>0</v>
      </c>
      <c r="V36" s="40">
        <f t="shared" si="4"/>
        <v>0</v>
      </c>
      <c r="W36" s="40">
        <f t="shared" si="5"/>
        <v>0</v>
      </c>
      <c r="X36" s="40">
        <f t="shared" si="6"/>
        <v>0</v>
      </c>
      <c r="Y36" s="40">
        <f t="shared" si="7"/>
        <v>0</v>
      </c>
      <c r="Z36" s="40">
        <f t="shared" si="8"/>
        <v>0</v>
      </c>
      <c r="AA36" s="40">
        <f t="shared" si="9"/>
        <v>0</v>
      </c>
      <c r="AB36" s="40">
        <f t="shared" si="10"/>
        <v>0</v>
      </c>
      <c r="AC36" s="41">
        <f t="shared" si="11"/>
        <v>0</v>
      </c>
    </row>
    <row r="37" spans="1:29" ht="31.5" x14ac:dyDescent="0.25">
      <c r="A37" s="3" t="s">
        <v>64</v>
      </c>
      <c r="B37" s="15" t="s">
        <v>30</v>
      </c>
      <c r="C37" s="25">
        <v>2313961</v>
      </c>
      <c r="D37" s="25">
        <v>112828</v>
      </c>
      <c r="E37" s="25">
        <v>789570</v>
      </c>
      <c r="F37" s="25">
        <v>527920</v>
      </c>
      <c r="G37" s="25">
        <v>513553</v>
      </c>
      <c r="H37" s="25">
        <v>1169966</v>
      </c>
      <c r="I37" s="25">
        <v>553104</v>
      </c>
      <c r="J37" s="25">
        <v>376002</v>
      </c>
      <c r="K37" s="6">
        <f t="shared" si="1"/>
        <v>6356904</v>
      </c>
      <c r="L37" s="25">
        <v>2313961</v>
      </c>
      <c r="M37" s="25">
        <v>112828</v>
      </c>
      <c r="N37" s="25">
        <v>789570</v>
      </c>
      <c r="O37" s="25">
        <v>527920</v>
      </c>
      <c r="P37" s="25">
        <v>513553</v>
      </c>
      <c r="Q37" s="25">
        <v>1169966</v>
      </c>
      <c r="R37" s="25">
        <v>553104</v>
      </c>
      <c r="S37" s="25">
        <v>376002</v>
      </c>
      <c r="T37" s="6">
        <f t="shared" si="25"/>
        <v>6356904</v>
      </c>
      <c r="U37" s="39">
        <f t="shared" si="3"/>
        <v>0</v>
      </c>
      <c r="V37" s="40">
        <f t="shared" si="4"/>
        <v>0</v>
      </c>
      <c r="W37" s="40">
        <f t="shared" si="5"/>
        <v>0</v>
      </c>
      <c r="X37" s="40">
        <f t="shared" si="6"/>
        <v>0</v>
      </c>
      <c r="Y37" s="40">
        <f t="shared" si="7"/>
        <v>0</v>
      </c>
      <c r="Z37" s="40">
        <f t="shared" si="8"/>
        <v>0</v>
      </c>
      <c r="AA37" s="40">
        <f t="shared" si="9"/>
        <v>0</v>
      </c>
      <c r="AB37" s="40">
        <f t="shared" si="10"/>
        <v>0</v>
      </c>
      <c r="AC37" s="41">
        <f t="shared" si="11"/>
        <v>0</v>
      </c>
    </row>
    <row r="38" spans="1:29" ht="31.5" x14ac:dyDescent="0.25">
      <c r="A38" s="3" t="s">
        <v>65</v>
      </c>
      <c r="B38" s="15" t="s">
        <v>19</v>
      </c>
      <c r="C38" s="25">
        <v>2317887</v>
      </c>
      <c r="D38" s="25"/>
      <c r="E38" s="25"/>
      <c r="F38" s="25"/>
      <c r="G38" s="25"/>
      <c r="H38" s="25"/>
      <c r="I38" s="25"/>
      <c r="J38" s="25"/>
      <c r="K38" s="6">
        <f t="shared" si="1"/>
        <v>2317887</v>
      </c>
      <c r="L38" s="25">
        <f>2317887</f>
        <v>2317887</v>
      </c>
      <c r="M38" s="25"/>
      <c r="N38" s="25"/>
      <c r="O38" s="25"/>
      <c r="P38" s="25"/>
      <c r="Q38" s="25"/>
      <c r="R38" s="25"/>
      <c r="S38" s="25"/>
      <c r="T38" s="6">
        <f t="shared" si="25"/>
        <v>2317887</v>
      </c>
      <c r="U38" s="39">
        <f t="shared" si="3"/>
        <v>0</v>
      </c>
      <c r="V38" s="40">
        <f t="shared" si="4"/>
        <v>0</v>
      </c>
      <c r="W38" s="40">
        <f t="shared" si="5"/>
        <v>0</v>
      </c>
      <c r="X38" s="40">
        <f t="shared" si="6"/>
        <v>0</v>
      </c>
      <c r="Y38" s="40">
        <f t="shared" si="7"/>
        <v>0</v>
      </c>
      <c r="Z38" s="40">
        <f t="shared" si="8"/>
        <v>0</v>
      </c>
      <c r="AA38" s="40">
        <f t="shared" si="9"/>
        <v>0</v>
      </c>
      <c r="AB38" s="40">
        <f t="shared" si="10"/>
        <v>0</v>
      </c>
      <c r="AC38" s="41">
        <f t="shared" si="11"/>
        <v>0</v>
      </c>
    </row>
    <row r="39" spans="1:29" ht="31.5" x14ac:dyDescent="0.25">
      <c r="A39" s="3" t="s">
        <v>66</v>
      </c>
      <c r="B39" s="15" t="s">
        <v>14</v>
      </c>
      <c r="C39" s="25">
        <v>1818300</v>
      </c>
      <c r="D39" s="25"/>
      <c r="E39" s="25"/>
      <c r="F39" s="25"/>
      <c r="G39" s="25"/>
      <c r="H39" s="25"/>
      <c r="I39" s="25"/>
      <c r="J39" s="25"/>
      <c r="K39" s="6">
        <f t="shared" si="1"/>
        <v>1818300</v>
      </c>
      <c r="L39" s="25">
        <v>1818300</v>
      </c>
      <c r="M39" s="25"/>
      <c r="N39" s="25"/>
      <c r="O39" s="25"/>
      <c r="P39" s="25"/>
      <c r="Q39" s="25"/>
      <c r="R39" s="25"/>
      <c r="S39" s="25"/>
      <c r="T39" s="6">
        <f t="shared" si="25"/>
        <v>1818300</v>
      </c>
      <c r="U39" s="39">
        <f t="shared" si="3"/>
        <v>0</v>
      </c>
      <c r="V39" s="40">
        <f t="shared" si="4"/>
        <v>0</v>
      </c>
      <c r="W39" s="40">
        <f t="shared" si="5"/>
        <v>0</v>
      </c>
      <c r="X39" s="40">
        <f t="shared" si="6"/>
        <v>0</v>
      </c>
      <c r="Y39" s="40">
        <f t="shared" si="7"/>
        <v>0</v>
      </c>
      <c r="Z39" s="40">
        <f t="shared" si="8"/>
        <v>0</v>
      </c>
      <c r="AA39" s="40">
        <f t="shared" si="9"/>
        <v>0</v>
      </c>
      <c r="AB39" s="40">
        <f t="shared" si="10"/>
        <v>0</v>
      </c>
      <c r="AC39" s="41">
        <f t="shared" si="11"/>
        <v>0</v>
      </c>
    </row>
    <row r="40" spans="1:29" x14ac:dyDescent="0.25">
      <c r="A40" s="3" t="s">
        <v>67</v>
      </c>
      <c r="B40" s="15" t="s">
        <v>70</v>
      </c>
      <c r="C40" s="25">
        <v>28506277</v>
      </c>
      <c r="D40" s="25">
        <v>2299259</v>
      </c>
      <c r="E40" s="25">
        <v>15957115</v>
      </c>
      <c r="F40" s="25">
        <v>26500966</v>
      </c>
      <c r="G40" s="25">
        <v>17572606</v>
      </c>
      <c r="H40" s="25">
        <v>30035429</v>
      </c>
      <c r="I40" s="25">
        <v>15574598</v>
      </c>
      <c r="J40" s="25">
        <v>10875533</v>
      </c>
      <c r="K40" s="6">
        <f t="shared" si="1"/>
        <v>147321783</v>
      </c>
      <c r="L40" s="25">
        <v>28506277</v>
      </c>
      <c r="M40" s="25">
        <v>2299259</v>
      </c>
      <c r="N40" s="25">
        <v>15957115</v>
      </c>
      <c r="O40" s="25">
        <v>26500966</v>
      </c>
      <c r="P40" s="25">
        <v>17572606</v>
      </c>
      <c r="Q40" s="25">
        <v>30035429</v>
      </c>
      <c r="R40" s="25">
        <v>15574598</v>
      </c>
      <c r="S40" s="25">
        <v>10875533</v>
      </c>
      <c r="T40" s="6">
        <f t="shared" si="25"/>
        <v>147321783</v>
      </c>
      <c r="U40" s="39">
        <f t="shared" si="3"/>
        <v>0</v>
      </c>
      <c r="V40" s="40">
        <f t="shared" si="4"/>
        <v>0</v>
      </c>
      <c r="W40" s="40">
        <f t="shared" si="5"/>
        <v>0</v>
      </c>
      <c r="X40" s="40">
        <f t="shared" si="6"/>
        <v>0</v>
      </c>
      <c r="Y40" s="40">
        <f t="shared" si="7"/>
        <v>0</v>
      </c>
      <c r="Z40" s="40">
        <f t="shared" si="8"/>
        <v>0</v>
      </c>
      <c r="AA40" s="40">
        <f t="shared" si="9"/>
        <v>0</v>
      </c>
      <c r="AB40" s="40">
        <f t="shared" si="10"/>
        <v>0</v>
      </c>
      <c r="AC40" s="41">
        <f t="shared" si="11"/>
        <v>0</v>
      </c>
    </row>
    <row r="41" spans="1:29" x14ac:dyDescent="0.25">
      <c r="A41" s="3" t="s">
        <v>69</v>
      </c>
      <c r="B41" s="15" t="s">
        <v>74</v>
      </c>
      <c r="C41" s="25">
        <v>27301015</v>
      </c>
      <c r="D41" s="25">
        <v>1990000</v>
      </c>
      <c r="E41" s="25">
        <v>14057115</v>
      </c>
      <c r="F41" s="25">
        <v>26002045</v>
      </c>
      <c r="G41" s="25">
        <v>17495511</v>
      </c>
      <c r="H41" s="25">
        <v>29992687</v>
      </c>
      <c r="I41" s="25">
        <v>15423424</v>
      </c>
      <c r="J41" s="25">
        <v>10203298</v>
      </c>
      <c r="K41" s="6">
        <f t="shared" ref="K41:K43" si="26">SUM(C41:J41)</f>
        <v>142465095</v>
      </c>
      <c r="L41" s="25">
        <v>27301015</v>
      </c>
      <c r="M41" s="25">
        <v>1990000</v>
      </c>
      <c r="N41" s="25">
        <v>14057115</v>
      </c>
      <c r="O41" s="25">
        <v>26002045</v>
      </c>
      <c r="P41" s="25">
        <v>17495511</v>
      </c>
      <c r="Q41" s="25">
        <v>29992687</v>
      </c>
      <c r="R41" s="25">
        <v>15423424</v>
      </c>
      <c r="S41" s="25">
        <v>10203298</v>
      </c>
      <c r="T41" s="6">
        <f t="shared" ref="T41:T43" si="27">SUM(L41:S41)</f>
        <v>142465095</v>
      </c>
      <c r="U41" s="39">
        <f t="shared" si="3"/>
        <v>0</v>
      </c>
      <c r="V41" s="40">
        <f t="shared" si="4"/>
        <v>0</v>
      </c>
      <c r="W41" s="40">
        <f t="shared" si="5"/>
        <v>0</v>
      </c>
      <c r="X41" s="40">
        <f t="shared" si="6"/>
        <v>0</v>
      </c>
      <c r="Y41" s="40">
        <f t="shared" si="7"/>
        <v>0</v>
      </c>
      <c r="Z41" s="40">
        <f t="shared" si="8"/>
        <v>0</v>
      </c>
      <c r="AA41" s="40">
        <f t="shared" si="9"/>
        <v>0</v>
      </c>
      <c r="AB41" s="40">
        <f t="shared" si="10"/>
        <v>0</v>
      </c>
      <c r="AC41" s="41">
        <f t="shared" si="11"/>
        <v>0</v>
      </c>
    </row>
    <row r="42" spans="1:29" ht="78.75" x14ac:dyDescent="0.25">
      <c r="A42" s="3" t="s">
        <v>71</v>
      </c>
      <c r="B42" s="16" t="s">
        <v>82</v>
      </c>
      <c r="C42" s="27"/>
      <c r="D42" s="27"/>
      <c r="E42" s="27"/>
      <c r="F42" s="27">
        <v>433422</v>
      </c>
      <c r="G42" s="27"/>
      <c r="H42" s="27"/>
      <c r="I42" s="27"/>
      <c r="J42" s="27">
        <v>173108</v>
      </c>
      <c r="K42" s="6">
        <f t="shared" si="26"/>
        <v>606530</v>
      </c>
      <c r="L42" s="27"/>
      <c r="M42" s="27"/>
      <c r="N42" s="27"/>
      <c r="O42" s="27">
        <v>433422</v>
      </c>
      <c r="P42" s="27"/>
      <c r="Q42" s="27"/>
      <c r="R42" s="27"/>
      <c r="S42" s="27">
        <v>173108</v>
      </c>
      <c r="T42" s="6">
        <f t="shared" si="27"/>
        <v>606530</v>
      </c>
      <c r="U42" s="39">
        <f t="shared" si="3"/>
        <v>0</v>
      </c>
      <c r="V42" s="40">
        <f t="shared" si="4"/>
        <v>0</v>
      </c>
      <c r="W42" s="40">
        <f t="shared" si="5"/>
        <v>0</v>
      </c>
      <c r="X42" s="40">
        <f t="shared" si="6"/>
        <v>0</v>
      </c>
      <c r="Y42" s="40">
        <f t="shared" si="7"/>
        <v>0</v>
      </c>
      <c r="Z42" s="40">
        <f t="shared" si="8"/>
        <v>0</v>
      </c>
      <c r="AA42" s="40">
        <f t="shared" si="9"/>
        <v>0</v>
      </c>
      <c r="AB42" s="40">
        <f t="shared" si="10"/>
        <v>0</v>
      </c>
      <c r="AC42" s="41">
        <f t="shared" si="11"/>
        <v>0</v>
      </c>
    </row>
    <row r="43" spans="1:29" ht="31.5" x14ac:dyDescent="0.25">
      <c r="A43" s="3" t="s">
        <v>72</v>
      </c>
      <c r="B43" s="16" t="s">
        <v>83</v>
      </c>
      <c r="C43" s="27">
        <v>1205262</v>
      </c>
      <c r="D43" s="27">
        <v>309259</v>
      </c>
      <c r="E43" s="27">
        <v>1900000</v>
      </c>
      <c r="F43" s="27">
        <v>65499</v>
      </c>
      <c r="G43" s="27">
        <v>77095</v>
      </c>
      <c r="H43" s="27">
        <v>42742</v>
      </c>
      <c r="I43" s="27">
        <v>151174</v>
      </c>
      <c r="J43" s="27">
        <v>499127</v>
      </c>
      <c r="K43" s="6">
        <f t="shared" si="26"/>
        <v>4250158</v>
      </c>
      <c r="L43" s="27">
        <v>1205262</v>
      </c>
      <c r="M43" s="27">
        <v>309259</v>
      </c>
      <c r="N43" s="27">
        <v>1900000</v>
      </c>
      <c r="O43" s="27">
        <v>65499</v>
      </c>
      <c r="P43" s="27">
        <v>77095</v>
      </c>
      <c r="Q43" s="27">
        <v>42742</v>
      </c>
      <c r="R43" s="27">
        <v>151174</v>
      </c>
      <c r="S43" s="27">
        <v>499127</v>
      </c>
      <c r="T43" s="6">
        <f t="shared" si="27"/>
        <v>4250158</v>
      </c>
      <c r="U43" s="39">
        <f t="shared" si="3"/>
        <v>0</v>
      </c>
      <c r="V43" s="40">
        <f t="shared" si="4"/>
        <v>0</v>
      </c>
      <c r="W43" s="40">
        <f t="shared" si="5"/>
        <v>0</v>
      </c>
      <c r="X43" s="40">
        <f t="shared" si="6"/>
        <v>0</v>
      </c>
      <c r="Y43" s="40">
        <f t="shared" si="7"/>
        <v>0</v>
      </c>
      <c r="Z43" s="40">
        <f t="shared" si="8"/>
        <v>0</v>
      </c>
      <c r="AA43" s="40">
        <f t="shared" si="9"/>
        <v>0</v>
      </c>
      <c r="AB43" s="40">
        <f t="shared" si="10"/>
        <v>0</v>
      </c>
      <c r="AC43" s="41">
        <f t="shared" si="11"/>
        <v>0</v>
      </c>
    </row>
    <row r="44" spans="1:29" ht="79.5" thickBot="1" x14ac:dyDescent="0.3">
      <c r="A44" s="12" t="s">
        <v>68</v>
      </c>
      <c r="B44" s="43" t="s">
        <v>77</v>
      </c>
      <c r="C44" s="26"/>
      <c r="D44" s="26"/>
      <c r="E44" s="26">
        <v>821924</v>
      </c>
      <c r="F44" s="26"/>
      <c r="G44" s="26"/>
      <c r="H44" s="26"/>
      <c r="I44" s="26"/>
      <c r="J44" s="26"/>
      <c r="K44" s="21">
        <f t="shared" ref="K44" si="28">SUM(C44:J44)</f>
        <v>821924</v>
      </c>
      <c r="L44" s="26"/>
      <c r="M44" s="26"/>
      <c r="N44" s="26">
        <v>821924</v>
      </c>
      <c r="O44" s="26"/>
      <c r="P44" s="26"/>
      <c r="Q44" s="26"/>
      <c r="R44" s="26"/>
      <c r="S44" s="26"/>
      <c r="T44" s="21">
        <f t="shared" ref="T44" si="29">SUM(L44:S44)</f>
        <v>821924</v>
      </c>
      <c r="U44" s="44">
        <f t="shared" si="3"/>
        <v>0</v>
      </c>
      <c r="V44" s="45">
        <f t="shared" si="4"/>
        <v>0</v>
      </c>
      <c r="W44" s="45">
        <f t="shared" si="5"/>
        <v>0</v>
      </c>
      <c r="X44" s="45">
        <f t="shared" si="6"/>
        <v>0</v>
      </c>
      <c r="Y44" s="45">
        <f t="shared" si="7"/>
        <v>0</v>
      </c>
      <c r="Z44" s="45">
        <f t="shared" si="8"/>
        <v>0</v>
      </c>
      <c r="AA44" s="45">
        <f t="shared" si="9"/>
        <v>0</v>
      </c>
      <c r="AB44" s="45">
        <f t="shared" si="10"/>
        <v>0</v>
      </c>
      <c r="AC44" s="46">
        <f t="shared" si="11"/>
        <v>0</v>
      </c>
    </row>
  </sheetData>
  <mergeCells count="7">
    <mergeCell ref="L7:T7"/>
    <mergeCell ref="U7:AC7"/>
    <mergeCell ref="I1:K1"/>
    <mergeCell ref="G2:K2"/>
    <mergeCell ref="G3:K3"/>
    <mergeCell ref="C7:K7"/>
    <mergeCell ref="C5:K5"/>
  </mergeCells>
  <phoneticPr fontId="1" type="noConversion"/>
  <printOptions horizontalCentered="1"/>
  <pageMargins left="0.23622047244094491" right="0.15748031496062992" top="0.15748031496062992" bottom="0" header="0" footer="0"/>
  <pageSetup paperSize="9" scale="48" firstPageNumber="194" fitToHeight="5" orientation="landscape" useFirstPageNumber="1" r:id="rId1"/>
  <headerFooter>
    <oddHeader>&amp;C&amp;P</oddHeader>
  </headerFooter>
  <colBreaks count="2" manualBreakCount="2">
    <brk id="11" max="43" man="1"/>
    <brk id="2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</vt:lpstr>
      <vt:lpstr>'Приложение № 4 '!Заголовки_для_печати</vt:lpstr>
      <vt:lpstr>'Приложение № 4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2022-09-23T08:48:43Z</dcterms:modified>
</cp:coreProperties>
</file>