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activeTab="0"/>
  </bookViews>
  <sheets>
    <sheet name="Приложение № 8.1 (744)" sheetId="1" r:id="rId1"/>
  </sheets>
  <definedNames>
    <definedName name="_xlnm.Print_Area" localSheetId="0">'Приложение № 8.1 (744)'!$A$1:$I$125</definedName>
  </definedNames>
  <calcPr fullCalcOnLoad="1"/>
</workbook>
</file>

<file path=xl/sharedStrings.xml><?xml version="1.0" encoding="utf-8"?>
<sst xmlns="http://schemas.openxmlformats.org/spreadsheetml/2006/main" count="185" uniqueCount="130">
  <si>
    <t>№ п/п</t>
  </si>
  <si>
    <t>Статьи расходов</t>
  </si>
  <si>
    <t>РАСХОДЫ,  в т.ч.:</t>
  </si>
  <si>
    <t xml:space="preserve"> </t>
  </si>
  <si>
    <t>Ремонт дорог и дорожный сервис:</t>
  </si>
  <si>
    <t>КАПИТАЛЬНЫЙ   РЕМОНТ</t>
  </si>
  <si>
    <t>СРЕДНИЙ  РЕМОНТ</t>
  </si>
  <si>
    <t>а)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</si>
  <si>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</si>
  <si>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</si>
  <si>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</si>
  <si>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</si>
  <si>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</si>
  <si>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</si>
  <si>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Развитие производственных баз</t>
  </si>
  <si>
    <t>ДОХОДЫ, в т.ч.:</t>
  </si>
  <si>
    <t xml:space="preserve">ВСЕГО РАСХОДОВ </t>
  </si>
  <si>
    <t>Содержание дорог общего пользования</t>
  </si>
  <si>
    <t>2)</t>
  </si>
  <si>
    <t>Рашково - Янтарное (перевод гравийно-щебеночного покрытия в асфальтобетонное)</t>
  </si>
  <si>
    <t>Рыбницкий район и                              г. Рыбница</t>
  </si>
  <si>
    <t>Каменский район и                               г. Каменка</t>
  </si>
  <si>
    <t>поверхностная обработка, устранение неровностей покрытия</t>
  </si>
  <si>
    <t>ремонт гравийных и щебеночных покрытий</t>
  </si>
  <si>
    <t>В том числе по районам,   руб.</t>
  </si>
  <si>
    <t xml:space="preserve">технические средства регулирования дорожного движения </t>
  </si>
  <si>
    <t>Проектные работы</t>
  </si>
  <si>
    <r>
      <t xml:space="preserve">разметка проезжей части </t>
    </r>
    <r>
      <rPr>
        <sz val="12"/>
        <rFont val="Times New Roman"/>
        <family val="1"/>
      </rPr>
      <t>(км линии)</t>
    </r>
  </si>
  <si>
    <t>ремонт тротуаров</t>
  </si>
  <si>
    <t>Григориополь-ский район и                               г. Григори-     ополь</t>
  </si>
  <si>
    <t>работы по обеспечению безопасности дорожного движения, в т. ч.:</t>
  </si>
  <si>
    <t>ИТОГО по автомобиль-ным дорогам гос. собственнос-      ти,  руб.</t>
  </si>
  <si>
    <t>к Закону Приднестровской Молдавской Республики</t>
  </si>
  <si>
    <t>д)</t>
  </si>
  <si>
    <t>Слободзей-     ский район и                          г. Слободзея</t>
  </si>
  <si>
    <t>Дубос-            сарский район и                              г. Дубос-     сары</t>
  </si>
  <si>
    <t>Григориопольский ДЭУ(с.Ташлык, г. Григориополь)</t>
  </si>
  <si>
    <t xml:space="preserve">Дубоссарский ДЭУ (а/д Тирасполь - Каменка, в т.ч. обход г. Дубоссары),  а/д Волгоград - Кишинев, местные автодороги  </t>
  </si>
  <si>
    <t xml:space="preserve">  "О республиканском бюджете на 2022 год"</t>
  </si>
  <si>
    <t>Субсидии республиканского бюджета на 2022 год</t>
  </si>
  <si>
    <t>1.</t>
  </si>
  <si>
    <t>2.</t>
  </si>
  <si>
    <t>3.</t>
  </si>
  <si>
    <t>4.</t>
  </si>
  <si>
    <t>6.</t>
  </si>
  <si>
    <t>1.1.</t>
  </si>
  <si>
    <t>1.2.</t>
  </si>
  <si>
    <t>1.3.</t>
  </si>
  <si>
    <t>1.3.1.</t>
  </si>
  <si>
    <t>1.3.2.</t>
  </si>
  <si>
    <t>1.3.3.</t>
  </si>
  <si>
    <t>1.3.4.</t>
  </si>
  <si>
    <t>Тирасполь - Каменка, г. Каменка, ул. Кирова</t>
  </si>
  <si>
    <t>Каменка - Хрустовая, г. Каменка, ул. Гагарина</t>
  </si>
  <si>
    <t>СТРОИТЕЛЬСТВО, РЕКОНСТРУКЦИЯ</t>
  </si>
  <si>
    <t>Программа развития дорожной отрасли по автомобильным дорогам  общего пользования, находящимся в государственной собственности,                                            на 2022 год</t>
  </si>
  <si>
    <t>местные автодороги</t>
  </si>
  <si>
    <t>магистральные автодороги</t>
  </si>
  <si>
    <t>республиканске автодороги</t>
  </si>
  <si>
    <t>республиканские автодороги</t>
  </si>
  <si>
    <t>Победа-Кр. Бессарабия, км 3,4-11,7 (выборочно)</t>
  </si>
  <si>
    <t>модернизация и реконструкция дорожных знаков (шт.)</t>
  </si>
  <si>
    <t>установка технических средств регулирования дорожного движения</t>
  </si>
  <si>
    <t>ремонт кровли АБК</t>
  </si>
  <si>
    <t>1.1.1.</t>
  </si>
  <si>
    <t>1.1.2.</t>
  </si>
  <si>
    <t>1.2.1.</t>
  </si>
  <si>
    <t>республиканские дороги</t>
  </si>
  <si>
    <t>1.2.2.</t>
  </si>
  <si>
    <t>(Каменка - Кузьмин - гр. Украины) - Окница - гр. Украины  (перевод гравийно-щебеночного покрытия в асфальтобетонное)</t>
  </si>
  <si>
    <t>ремонт асфальтобетонных и цементобетонных покрытий</t>
  </si>
  <si>
    <t>(Тирасполь - Каменка) - Терновка, км 0-12 (выборочно)</t>
  </si>
  <si>
    <t>Тирасполь - Каменка,  по с. Лунга</t>
  </si>
  <si>
    <t>Ликвидация аварийных ситуаций</t>
  </si>
  <si>
    <t>Тирасполь - Каменка, км 142-143</t>
  </si>
  <si>
    <t xml:space="preserve">б) </t>
  </si>
  <si>
    <t>Погашение кредиторской задолженности</t>
  </si>
  <si>
    <t>Проектные работы (договор № 3291-РП от 17.09.2021 года)</t>
  </si>
  <si>
    <t>3)</t>
  </si>
  <si>
    <t>искусственные сооружения</t>
  </si>
  <si>
    <t>1.3.5.</t>
  </si>
  <si>
    <t>1.3.5.1.</t>
  </si>
  <si>
    <t>1.3.5.2.</t>
  </si>
  <si>
    <t>укрепление обочин</t>
  </si>
  <si>
    <t>1.3.5.3.</t>
  </si>
  <si>
    <t>1.3.5.4.</t>
  </si>
  <si>
    <t>1.3.5.5.</t>
  </si>
  <si>
    <t>реконструкция и строительство новых остановочных пунктов, шт.</t>
  </si>
  <si>
    <t>на новые объекты по устройству уличного освещения в пределах населенных пунктов</t>
  </si>
  <si>
    <t>7.</t>
  </si>
  <si>
    <t xml:space="preserve">8. </t>
  </si>
  <si>
    <t>Приложение № 8.1</t>
  </si>
  <si>
    <t>Дубоссары - Кочиеры - Роги (перевод в цементобетон с уширением проезжей части)</t>
  </si>
  <si>
    <t>Тирасполь - Каменка, км 162-163 (выборочно)</t>
  </si>
  <si>
    <t>магистральные дороги</t>
  </si>
  <si>
    <t>1.2.3.</t>
  </si>
  <si>
    <t>Брест - Кишинев - Одесса, км 905-925</t>
  </si>
  <si>
    <t>е)</t>
  </si>
  <si>
    <t>ж)</t>
  </si>
  <si>
    <t>з)</t>
  </si>
  <si>
    <t>гр. РМ - Глиное - Первомайск</t>
  </si>
  <si>
    <t>Тирасполь - Каменка, км 11-23 (выборочно)</t>
  </si>
  <si>
    <t>Каменка - Хрустовая - гр.Украины, км 5-12 (выборочно)</t>
  </si>
  <si>
    <t>Автоподъезд к с. Красное, км 0-3,9 (выборочно)</t>
  </si>
  <si>
    <t>Малаешты - В.Плоское, км 0-4,4 (выборочно)</t>
  </si>
  <si>
    <t>Автоподъезд к с. Нововладимировка, км 0-3,8 (выборочно)</t>
  </si>
  <si>
    <t>Тирасполь - Каменка (обход г. Григориополя), км 0-9 (выборочно)</t>
  </si>
  <si>
    <t>(Тирасполь - Каменка) - Спея - Бычок - Парканы, км 0-15 (перевод чёрногравийного покрытия в цементобетонное)</t>
  </si>
  <si>
    <t>(Тирасполь - Каменка) - Гармацкое - Цыбулёвка, км 10-11 (перевод гравийного покрытия в цементобетонное)</t>
  </si>
  <si>
    <t>Рыбница - Андреевка, км 8-9 (перевод гравийно-щебёночного покрытия в асфальтобетонное)</t>
  </si>
  <si>
    <t>Тирасполь - Каменка, км 88-143 (выборочно)</t>
  </si>
  <si>
    <t>Бендеры - Кицканы - Копанка</t>
  </si>
  <si>
    <t>Тирасполь - Каменка, км 144-168 (выборочно)</t>
  </si>
  <si>
    <t>(Рыбница - Броштяны - гр.Украины) - Колбасна - Воронково, км 9-10</t>
  </si>
  <si>
    <t>Буторы - Виноградное - Малаешты - Красногорка, км 22-28,8 (выборочно)</t>
  </si>
  <si>
    <t>Буторы - Виноградное - Малаешты - Красногорка, км 15-17 (выборочно)</t>
  </si>
  <si>
    <t>Гояны - Дубово - Н. Гояны, км 18 - 19+500</t>
  </si>
  <si>
    <t>Григориополь - Карманово - гр. Украины, км 4-17 (выборочно)</t>
  </si>
  <si>
    <t>установка дорожных знаков и панно на автодорогах (Тирасполь - Каменка) - Спея - Бычок - Парканы и Григориополь - Шипка - Карманово - Котовка</t>
  </si>
  <si>
    <t>Рыбницкое ДЭСУ (а/д Тирасполь - Каменка, Рыбница - Броштяны - гр. Украины, в т. ч. обход г. Рыбницы, местные автодороги)</t>
  </si>
  <si>
    <t>(Рыбница - Броштяны - гр. Украины) - Колбасна - Воронково, км 10-11 (перевод гравийно-щебеночных покрытий в асфальтобетонное)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</si>
  <si>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</si>
  <si>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</si>
  <si>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26</t>
  </si>
  <si>
    <t>Тирасполь - Незавертайловка (участок по                                  с. Коротное) (расширение проезжей части, устройство ровиков уширения)</t>
  </si>
  <si>
    <t>А/д (Тирасполь - Каменка) - Спея - Бычок - Парканы, км 34-36 (выборочно)</t>
  </si>
  <si>
    <t>Григориполь - Карманово - гр.Украины,                                  км 23,4-33,9 (выборочно)</t>
  </si>
  <si>
    <t>(Волгоград - Кишинёв) - Н. Комиссаровка,                               км 2-10 (выборочно)</t>
  </si>
  <si>
    <t>Рыбница - Броштяны - гр. Украины, км 3-4,                                              ул. Степная</t>
  </si>
  <si>
    <t>в т.ч. Слободзейское ДЭСУ (г. Слободзея,                                  с. Карагаш, с. Суклея, с. Глиное, с. Коротное,  пос. Первомайск, с. Парканы, с. Малаешты)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</si>
</sst>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\ _L_-;\-* #,##0\ _L_-;_-* &quot;-&quot;\ _L_-;_-@_-"/>
    <numFmt numFmtId="172" formatCode="_-* #,##0.00\ &quot;L&quot;_-;\-* #,##0.00\ &quot;L&quot;_-;_-* &quot;-&quot;??\ &quot;L&quot;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L_-;\-* #,##0.0\ _L_-;_-* &quot;-&quot;??\ _L_-;_-@_-"/>
    <numFmt numFmtId="189" formatCode="_-* #,##0\ _L_-;\-* #,##0\ _L_-;_-* &quot;-&quot;??\ _L_-;_-@_-"/>
    <numFmt numFmtId="190" formatCode="#,##0_ ;\-#,##0\ "/>
  </numFmts>
  <fonts count="39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82" fontId="2" fillId="0" borderId="10" xfId="53" applyNumberFormat="1" applyFont="1" applyBorder="1" applyAlignment="1">
      <alignment horizontal="center" vertical="center" wrapText="1"/>
      <protection/>
    </xf>
    <xf numFmtId="182" fontId="2" fillId="0" borderId="11" xfId="53" applyNumberFormat="1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3" fontId="3" fillId="0" borderId="13" xfId="53" applyNumberFormat="1" applyFont="1" applyBorder="1" applyAlignment="1">
      <alignment horizontal="right" vertical="center"/>
      <protection/>
    </xf>
    <xf numFmtId="3" fontId="3" fillId="0" borderId="14" xfId="53" applyNumberFormat="1" applyFont="1" applyBorder="1" applyAlignment="1">
      <alignment horizontal="right" vertical="center"/>
      <protection/>
    </xf>
    <xf numFmtId="0" fontId="2" fillId="0" borderId="15" xfId="53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3" fillId="0" borderId="16" xfId="53" applyNumberFormat="1" applyFont="1" applyBorder="1" applyAlignment="1">
      <alignment horizontal="left" vertical="center" wrapText="1"/>
      <protection/>
    </xf>
    <xf numFmtId="49" fontId="3" fillId="31" borderId="15" xfId="53" applyNumberFormat="1" applyFont="1" applyFill="1" applyBorder="1" applyAlignment="1">
      <alignment horizontal="center" vertical="center"/>
      <protection/>
    </xf>
    <xf numFmtId="49" fontId="3" fillId="31" borderId="16" xfId="53" applyNumberFormat="1" applyFont="1" applyFill="1" applyBorder="1" applyAlignment="1">
      <alignment horizontal="left" vertical="center" wrapText="1"/>
      <protection/>
    </xf>
    <xf numFmtId="49" fontId="3" fillId="0" borderId="16" xfId="53" applyNumberFormat="1" applyFont="1" applyBorder="1" applyAlignment="1">
      <alignment vertical="center" wrapText="1"/>
      <protection/>
    </xf>
    <xf numFmtId="49" fontId="3" fillId="0" borderId="17" xfId="53" applyNumberFormat="1" applyFont="1" applyBorder="1" applyAlignment="1">
      <alignment horizontal="center" vertical="center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0" fontId="2" fillId="0" borderId="19" xfId="53" applyFont="1" applyBorder="1" applyAlignment="1">
      <alignment horizontal="center" vertical="center"/>
      <protection/>
    </xf>
    <xf numFmtId="49" fontId="2" fillId="0" borderId="20" xfId="53" applyNumberFormat="1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 wrapText="1"/>
    </xf>
    <xf numFmtId="3" fontId="3" fillId="0" borderId="13" xfId="53" applyNumberFormat="1" applyFont="1" applyBorder="1" applyAlignment="1">
      <alignment horizontal="right" vertical="center" wrapText="1"/>
      <protection/>
    </xf>
    <xf numFmtId="182" fontId="3" fillId="0" borderId="13" xfId="53" applyNumberFormat="1" applyFont="1" applyBorder="1" applyAlignment="1">
      <alignment horizontal="right" vertical="center"/>
      <protection/>
    </xf>
    <xf numFmtId="190" fontId="2" fillId="0" borderId="16" xfId="63" applyNumberFormat="1" applyFont="1" applyFill="1" applyBorder="1" applyAlignment="1">
      <alignment horizontal="right" vertical="center"/>
    </xf>
    <xf numFmtId="189" fontId="2" fillId="0" borderId="16" xfId="63" applyNumberFormat="1" applyFont="1" applyFill="1" applyBorder="1" applyAlignment="1">
      <alignment horizontal="right" vertical="center"/>
    </xf>
    <xf numFmtId="189" fontId="2" fillId="0" borderId="21" xfId="63" applyNumberFormat="1" applyFont="1" applyFill="1" applyBorder="1" applyAlignment="1">
      <alignment horizontal="right" vertical="center"/>
    </xf>
    <xf numFmtId="189" fontId="3" fillId="0" borderId="16" xfId="63" applyNumberFormat="1" applyFont="1" applyFill="1" applyBorder="1" applyAlignment="1">
      <alignment horizontal="right" vertical="center"/>
    </xf>
    <xf numFmtId="189" fontId="3" fillId="0" borderId="21" xfId="63" applyNumberFormat="1" applyFont="1" applyFill="1" applyBorder="1" applyAlignment="1">
      <alignment horizontal="right" vertical="center"/>
    </xf>
    <xf numFmtId="189" fontId="3" fillId="31" borderId="16" xfId="63" applyNumberFormat="1" applyFont="1" applyFill="1" applyBorder="1" applyAlignment="1">
      <alignment horizontal="right" vertical="center"/>
    </xf>
    <xf numFmtId="189" fontId="3" fillId="31" borderId="21" xfId="63" applyNumberFormat="1" applyFont="1" applyFill="1" applyBorder="1" applyAlignment="1">
      <alignment horizontal="right" vertical="center"/>
    </xf>
    <xf numFmtId="189" fontId="3" fillId="0" borderId="18" xfId="63" applyNumberFormat="1" applyFont="1" applyFill="1" applyBorder="1" applyAlignment="1">
      <alignment horizontal="right" vertical="center"/>
    </xf>
    <xf numFmtId="189" fontId="3" fillId="0" borderId="22" xfId="63" applyNumberFormat="1" applyFont="1" applyFill="1" applyBorder="1" applyAlignment="1">
      <alignment horizontal="right" vertical="center"/>
    </xf>
    <xf numFmtId="189" fontId="2" fillId="0" borderId="20" xfId="63" applyNumberFormat="1" applyFont="1" applyFill="1" applyBorder="1" applyAlignment="1">
      <alignment horizontal="right" vertical="center"/>
    </xf>
    <xf numFmtId="190" fontId="2" fillId="0" borderId="20" xfId="63" applyNumberFormat="1" applyFont="1" applyFill="1" applyBorder="1" applyAlignment="1">
      <alignment horizontal="right" vertical="center"/>
    </xf>
    <xf numFmtId="189" fontId="2" fillId="0" borderId="23" xfId="63" applyNumberFormat="1" applyFont="1" applyFill="1" applyBorder="1" applyAlignment="1">
      <alignment horizontal="right" vertical="center"/>
    </xf>
    <xf numFmtId="189" fontId="3" fillId="0" borderId="16" xfId="63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9" fontId="3" fillId="0" borderId="21" xfId="63" applyNumberFormat="1" applyFont="1" applyFill="1" applyBorder="1" applyAlignment="1">
      <alignment horizontal="left" vertical="center"/>
    </xf>
    <xf numFmtId="189" fontId="38" fillId="0" borderId="16" xfId="63" applyNumberFormat="1" applyFont="1" applyFill="1" applyBorder="1" applyAlignment="1">
      <alignment horizontal="right" vertical="center"/>
    </xf>
    <xf numFmtId="189" fontId="38" fillId="0" borderId="21" xfId="63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3" fontId="3" fillId="0" borderId="0" xfId="53" applyNumberFormat="1" applyFont="1" applyFill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24" xfId="53" applyNumberFormat="1" applyFont="1" applyBorder="1" applyAlignment="1">
      <alignment horizontal="center" vertical="center" wrapText="1"/>
      <protection/>
    </xf>
    <xf numFmtId="49" fontId="2" fillId="0" borderId="25" xfId="53" applyNumberFormat="1" applyFont="1" applyBorder="1" applyAlignment="1">
      <alignment horizontal="center" vertical="center" wrapText="1"/>
      <protection/>
    </xf>
    <xf numFmtId="49" fontId="2" fillId="0" borderId="26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82" fontId="2" fillId="0" borderId="26" xfId="53" applyNumberFormat="1" applyFont="1" applyBorder="1" applyAlignment="1">
      <alignment horizontal="center" vertical="center" wrapText="1"/>
      <protection/>
    </xf>
    <xf numFmtId="182" fontId="2" fillId="0" borderId="10" xfId="53" applyNumberFormat="1" applyFont="1" applyBorder="1" applyAlignment="1">
      <alignment horizontal="center" vertical="center" wrapText="1"/>
      <protection/>
    </xf>
    <xf numFmtId="182" fontId="2" fillId="0" borderId="27" xfId="53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view="pageBreakPreview" zoomScale="70" zoomScaleNormal="70" zoomScaleSheetLayoutView="70" zoomScalePageLayoutView="0" workbookViewId="0" topLeftCell="A1">
      <pane xSplit="9" ySplit="14" topLeftCell="J41" activePane="bottomRight" state="frozen"/>
      <selection pane="topLeft" activeCell="A1" sqref="A1"/>
      <selection pane="topRight" activeCell="M1" sqref="M1"/>
      <selection pane="bottomLeft" activeCell="A19" sqref="A19"/>
      <selection pane="bottomRight" activeCell="B110" sqref="B110"/>
    </sheetView>
  </sheetViews>
  <sheetFormatPr defaultColWidth="8.625" defaultRowHeight="12.75"/>
  <cols>
    <col min="1" max="1" width="8.625" style="1" bestFit="1" customWidth="1"/>
    <col min="2" max="2" width="44.50390625" style="26" customWidth="1"/>
    <col min="3" max="3" width="12.00390625" style="1" customWidth="1"/>
    <col min="4" max="4" width="16.50390625" style="4" customWidth="1"/>
    <col min="5" max="5" width="15.625" style="1" customWidth="1"/>
    <col min="6" max="6" width="16.375" style="1" customWidth="1"/>
    <col min="7" max="7" width="17.375" style="1" customWidth="1"/>
    <col min="8" max="8" width="16.125" style="1" customWidth="1"/>
    <col min="9" max="9" width="15.875" style="1" customWidth="1"/>
    <col min="10" max="16384" width="8.625" style="1" customWidth="1"/>
  </cols>
  <sheetData>
    <row r="1" spans="8:9" ht="15">
      <c r="H1" s="56" t="s">
        <v>123</v>
      </c>
      <c r="I1" s="56"/>
    </row>
    <row r="2" spans="7:9" ht="15">
      <c r="G2" s="56" t="s">
        <v>32</v>
      </c>
      <c r="H2" s="56"/>
      <c r="I2" s="56"/>
    </row>
    <row r="3" spans="7:9" ht="15">
      <c r="G3" s="56" t="s">
        <v>121</v>
      </c>
      <c r="H3" s="56"/>
      <c r="I3" s="56"/>
    </row>
    <row r="4" spans="7:9" ht="15">
      <c r="G4" s="56" t="s">
        <v>122</v>
      </c>
      <c r="H4" s="56"/>
      <c r="I4" s="56"/>
    </row>
    <row r="5" spans="7:9" ht="15">
      <c r="G5" s="56" t="s">
        <v>38</v>
      </c>
      <c r="H5" s="56"/>
      <c r="I5" s="56"/>
    </row>
    <row r="7" spans="1:9" ht="15">
      <c r="A7" s="47" t="s">
        <v>91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47" t="s">
        <v>32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7" t="s">
        <v>38</v>
      </c>
      <c r="B9" s="47"/>
      <c r="C9" s="47"/>
      <c r="D9" s="47"/>
      <c r="E9" s="47"/>
      <c r="F9" s="47"/>
      <c r="G9" s="47"/>
      <c r="H9" s="47"/>
      <c r="I9" s="47"/>
    </row>
    <row r="10" ht="15">
      <c r="A10" s="3"/>
    </row>
    <row r="11" spans="1:9" ht="40.5" customHeight="1">
      <c r="A11" s="48" t="s">
        <v>55</v>
      </c>
      <c r="B11" s="48"/>
      <c r="C11" s="48"/>
      <c r="D11" s="48"/>
      <c r="E11" s="48"/>
      <c r="F11" s="48"/>
      <c r="G11" s="48"/>
      <c r="H11" s="48"/>
      <c r="I11" s="48"/>
    </row>
    <row r="12" spans="1:9" ht="15.7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49" t="s">
        <v>0</v>
      </c>
      <c r="B13" s="51" t="s">
        <v>1</v>
      </c>
      <c r="C13" s="51" t="s">
        <v>12</v>
      </c>
      <c r="D13" s="53" t="s">
        <v>31</v>
      </c>
      <c r="E13" s="53" t="s">
        <v>24</v>
      </c>
      <c r="F13" s="53"/>
      <c r="G13" s="53"/>
      <c r="H13" s="53"/>
      <c r="I13" s="55"/>
    </row>
    <row r="14" spans="1:9" ht="78" thickBot="1">
      <c r="A14" s="50"/>
      <c r="B14" s="52"/>
      <c r="C14" s="52"/>
      <c r="D14" s="54"/>
      <c r="E14" s="6" t="s">
        <v>34</v>
      </c>
      <c r="F14" s="6" t="s">
        <v>29</v>
      </c>
      <c r="G14" s="6" t="s">
        <v>35</v>
      </c>
      <c r="H14" s="6" t="s">
        <v>20</v>
      </c>
      <c r="I14" s="7" t="s">
        <v>21</v>
      </c>
    </row>
    <row r="15" spans="1:10" ht="15">
      <c r="A15" s="8"/>
      <c r="B15" s="9" t="s">
        <v>15</v>
      </c>
      <c r="C15" s="27"/>
      <c r="D15" s="28"/>
      <c r="E15" s="10"/>
      <c r="F15" s="10"/>
      <c r="G15" s="10"/>
      <c r="H15" s="10"/>
      <c r="I15" s="11"/>
      <c r="J15" s="5"/>
    </row>
    <row r="16" spans="1:9" ht="30.75">
      <c r="A16" s="12" t="s">
        <v>40</v>
      </c>
      <c r="B16" s="13" t="s">
        <v>39</v>
      </c>
      <c r="C16" s="30"/>
      <c r="D16" s="30">
        <f>SUM(E16:I16)</f>
        <v>67164451</v>
      </c>
      <c r="E16" s="30">
        <f>15491352+4871480</f>
        <v>20362832</v>
      </c>
      <c r="F16" s="30">
        <f>7782405+1676375</f>
        <v>9458780</v>
      </c>
      <c r="G16" s="30">
        <f>9311078+2036569</f>
        <v>11347647</v>
      </c>
      <c r="H16" s="30">
        <f>13530143+2345490</f>
        <v>15875633</v>
      </c>
      <c r="I16" s="31">
        <f>8119288+2000271</f>
        <v>10119559</v>
      </c>
    </row>
    <row r="17" spans="1:9" ht="15">
      <c r="A17" s="14"/>
      <c r="B17" s="13"/>
      <c r="C17" s="32"/>
      <c r="D17" s="30"/>
      <c r="E17" s="30"/>
      <c r="F17" s="30"/>
      <c r="G17" s="30"/>
      <c r="H17" s="30"/>
      <c r="I17" s="33"/>
    </row>
    <row r="18" spans="1:9" ht="15">
      <c r="A18" s="15"/>
      <c r="B18" s="16" t="s">
        <v>2</v>
      </c>
      <c r="C18" s="32" t="s">
        <v>3</v>
      </c>
      <c r="D18" s="32"/>
      <c r="E18" s="32"/>
      <c r="F18" s="32"/>
      <c r="G18" s="32"/>
      <c r="H18" s="32"/>
      <c r="I18" s="33"/>
    </row>
    <row r="19" spans="1:9" ht="15">
      <c r="A19" s="17" t="s">
        <v>40</v>
      </c>
      <c r="B19" s="13" t="s">
        <v>4</v>
      </c>
      <c r="C19" s="30">
        <f>C29+C44+C21</f>
        <v>77686</v>
      </c>
      <c r="D19" s="30">
        <f>SUM(E19:I19)</f>
        <v>30589098</v>
      </c>
      <c r="E19" s="30">
        <f>E29+E44+E21</f>
        <v>7800000</v>
      </c>
      <c r="F19" s="30">
        <f>F29+F44+F21</f>
        <v>4629517</v>
      </c>
      <c r="G19" s="30">
        <f>G29+G44+G21</f>
        <v>6080061</v>
      </c>
      <c r="H19" s="30">
        <f>H29+H44+H21</f>
        <v>7019520</v>
      </c>
      <c r="I19" s="31">
        <f>I29+I44+I21</f>
        <v>5060000</v>
      </c>
    </row>
    <row r="20" spans="1:9" ht="15">
      <c r="A20" s="17"/>
      <c r="B20" s="13"/>
      <c r="C20" s="30"/>
      <c r="D20" s="30"/>
      <c r="E20" s="30"/>
      <c r="F20" s="30"/>
      <c r="G20" s="30"/>
      <c r="H20" s="30"/>
      <c r="I20" s="31"/>
    </row>
    <row r="21" spans="1:9" ht="15">
      <c r="A21" s="17" t="s">
        <v>45</v>
      </c>
      <c r="B21" s="13" t="s">
        <v>54</v>
      </c>
      <c r="C21" s="30">
        <f>C23+C26</f>
        <v>7920</v>
      </c>
      <c r="D21" s="30">
        <f>SUM(E21:I21)</f>
        <v>4771061</v>
      </c>
      <c r="E21" s="30">
        <f>E23+E26</f>
        <v>1800000</v>
      </c>
      <c r="F21" s="30">
        <f>F23+F26</f>
        <v>0</v>
      </c>
      <c r="G21" s="30">
        <f>G23+G26</f>
        <v>2971061</v>
      </c>
      <c r="H21" s="30">
        <f>H23+H26</f>
        <v>0</v>
      </c>
      <c r="I21" s="31">
        <f>I23+I26</f>
        <v>0</v>
      </c>
    </row>
    <row r="22" spans="1:9" ht="15">
      <c r="A22" s="17"/>
      <c r="B22" s="13"/>
      <c r="C22" s="30"/>
      <c r="D22" s="30"/>
      <c r="E22" s="30"/>
      <c r="F22" s="30"/>
      <c r="G22" s="30"/>
      <c r="H22" s="30"/>
      <c r="I22" s="31"/>
    </row>
    <row r="23" spans="1:9" ht="15">
      <c r="A23" s="17" t="s">
        <v>64</v>
      </c>
      <c r="B23" s="13" t="s">
        <v>59</v>
      </c>
      <c r="C23" s="30">
        <f>SUM(C24:C24)</f>
        <v>1920</v>
      </c>
      <c r="D23" s="30">
        <f>E23+F23+G23+H23+I23</f>
        <v>1800000</v>
      </c>
      <c r="E23" s="30">
        <f>SUM(E24:E24)</f>
        <v>1800000</v>
      </c>
      <c r="F23" s="30">
        <f>SUM(F24:F24)</f>
        <v>0</v>
      </c>
      <c r="G23" s="30">
        <f>SUM(G24:G24)</f>
        <v>0</v>
      </c>
      <c r="H23" s="30">
        <f>SUM(H24:H24)</f>
        <v>0</v>
      </c>
      <c r="I23" s="31">
        <f>SUM(I24:I24)</f>
        <v>0</v>
      </c>
    </row>
    <row r="24" spans="1:9" ht="46.5">
      <c r="A24" s="15" t="s">
        <v>7</v>
      </c>
      <c r="B24" s="18" t="s">
        <v>124</v>
      </c>
      <c r="C24" s="32">
        <v>1920</v>
      </c>
      <c r="D24" s="32">
        <f>E24+F24+G24+H24+I24</f>
        <v>1800000</v>
      </c>
      <c r="E24" s="32">
        <v>1800000</v>
      </c>
      <c r="F24" s="32"/>
      <c r="G24" s="32"/>
      <c r="H24" s="32"/>
      <c r="I24" s="33"/>
    </row>
    <row r="25" spans="1:9" ht="15">
      <c r="A25" s="15"/>
      <c r="B25" s="18"/>
      <c r="C25" s="32"/>
      <c r="D25" s="32"/>
      <c r="E25" s="32"/>
      <c r="F25" s="32"/>
      <c r="G25" s="32"/>
      <c r="H25" s="32"/>
      <c r="I25" s="33"/>
    </row>
    <row r="26" spans="1:9" ht="15">
      <c r="A26" s="17" t="s">
        <v>65</v>
      </c>
      <c r="B26" s="13" t="s">
        <v>56</v>
      </c>
      <c r="C26" s="30">
        <f>C27</f>
        <v>6000</v>
      </c>
      <c r="D26" s="30">
        <f>E26+F26+G26+H26+I26</f>
        <v>2971061</v>
      </c>
      <c r="E26" s="30">
        <f>E27</f>
        <v>0</v>
      </c>
      <c r="F26" s="30">
        <f>F27</f>
        <v>0</v>
      </c>
      <c r="G26" s="30">
        <f>G27</f>
        <v>2971061</v>
      </c>
      <c r="H26" s="30">
        <f>H27</f>
        <v>0</v>
      </c>
      <c r="I26" s="31">
        <f>I27</f>
        <v>0</v>
      </c>
    </row>
    <row r="27" spans="1:9" ht="46.5">
      <c r="A27" s="19" t="s">
        <v>7</v>
      </c>
      <c r="B27" s="20" t="s">
        <v>92</v>
      </c>
      <c r="C27" s="34">
        <f>1400+4600</f>
        <v>6000</v>
      </c>
      <c r="D27" s="34">
        <f>SUM(E27:I27)</f>
        <v>2971061</v>
      </c>
      <c r="E27" s="34"/>
      <c r="F27" s="34"/>
      <c r="G27" s="34">
        <f>774492+2196569</f>
        <v>2971061</v>
      </c>
      <c r="H27" s="34"/>
      <c r="I27" s="35"/>
    </row>
    <row r="28" spans="1:9" ht="15">
      <c r="A28" s="17"/>
      <c r="B28" s="13"/>
      <c r="C28" s="30"/>
      <c r="D28" s="30"/>
      <c r="E28" s="30"/>
      <c r="F28" s="30"/>
      <c r="G28" s="30"/>
      <c r="H28" s="30"/>
      <c r="I28" s="31"/>
    </row>
    <row r="29" spans="1:9" ht="15">
      <c r="A29" s="17" t="s">
        <v>46</v>
      </c>
      <c r="B29" s="13" t="s">
        <v>5</v>
      </c>
      <c r="C29" s="30">
        <f>C34+C37+C31</f>
        <v>12776</v>
      </c>
      <c r="D29" s="30">
        <f>SUM(E29:I29)</f>
        <v>7202855</v>
      </c>
      <c r="E29" s="30">
        <f>E34+E37+E31</f>
        <v>0</v>
      </c>
      <c r="F29" s="30">
        <f>F34+F37+F31</f>
        <v>2091142</v>
      </c>
      <c r="G29" s="30">
        <f>G34+G37+G31</f>
        <v>1465000</v>
      </c>
      <c r="H29" s="30">
        <f>H34+H37+H31</f>
        <v>1378800</v>
      </c>
      <c r="I29" s="31">
        <f>I34+I37+I31</f>
        <v>2267913</v>
      </c>
    </row>
    <row r="30" spans="1:9" ht="15">
      <c r="A30" s="17"/>
      <c r="B30" s="13"/>
      <c r="C30" s="30"/>
      <c r="D30" s="30"/>
      <c r="E30" s="30"/>
      <c r="F30" s="30"/>
      <c r="G30" s="30"/>
      <c r="H30" s="30"/>
      <c r="I30" s="31"/>
    </row>
    <row r="31" spans="1:9" ht="15">
      <c r="A31" s="17" t="s">
        <v>66</v>
      </c>
      <c r="B31" s="13" t="s">
        <v>94</v>
      </c>
      <c r="C31" s="30">
        <f>C32</f>
        <v>695</v>
      </c>
      <c r="D31" s="30">
        <f>SUM(E31:I31)</f>
        <v>1180659</v>
      </c>
      <c r="E31" s="30">
        <f>E32</f>
        <v>0</v>
      </c>
      <c r="F31" s="30">
        <f>F32</f>
        <v>1180659</v>
      </c>
      <c r="G31" s="30">
        <f>G32</f>
        <v>0</v>
      </c>
      <c r="H31" s="30">
        <f>H32</f>
        <v>0</v>
      </c>
      <c r="I31" s="31">
        <f>I32</f>
        <v>0</v>
      </c>
    </row>
    <row r="32" spans="1:9" ht="30.75">
      <c r="A32" s="17" t="s">
        <v>7</v>
      </c>
      <c r="B32" s="18" t="s">
        <v>106</v>
      </c>
      <c r="C32" s="32">
        <v>695</v>
      </c>
      <c r="D32" s="32">
        <f>SUM(E32:I32)</f>
        <v>1180659</v>
      </c>
      <c r="E32" s="32"/>
      <c r="F32" s="32">
        <v>1180659</v>
      </c>
      <c r="G32" s="32"/>
      <c r="H32" s="32"/>
      <c r="I32" s="31"/>
    </row>
    <row r="33" spans="1:9" ht="15">
      <c r="A33" s="17"/>
      <c r="B33" s="18"/>
      <c r="C33" s="32"/>
      <c r="D33" s="32"/>
      <c r="E33" s="32"/>
      <c r="F33" s="32"/>
      <c r="G33" s="32"/>
      <c r="H33" s="32"/>
      <c r="I33" s="31"/>
    </row>
    <row r="34" spans="1:9" ht="15">
      <c r="A34" s="17" t="s">
        <v>68</v>
      </c>
      <c r="B34" s="13" t="s">
        <v>67</v>
      </c>
      <c r="C34" s="30">
        <f>C35</f>
        <v>1500</v>
      </c>
      <c r="D34" s="30">
        <f>SUM(E34:I34)</f>
        <v>910483</v>
      </c>
      <c r="E34" s="30">
        <f>E35</f>
        <v>0</v>
      </c>
      <c r="F34" s="30">
        <f>F35</f>
        <v>910483</v>
      </c>
      <c r="G34" s="30">
        <f>G35</f>
        <v>0</v>
      </c>
      <c r="H34" s="30">
        <f>H35</f>
        <v>0</v>
      </c>
      <c r="I34" s="31">
        <f>I35</f>
        <v>0</v>
      </c>
    </row>
    <row r="35" spans="1:9" ht="62.25">
      <c r="A35" s="17" t="s">
        <v>7</v>
      </c>
      <c r="B35" s="18" t="s">
        <v>107</v>
      </c>
      <c r="C35" s="32">
        <v>1500</v>
      </c>
      <c r="D35" s="32">
        <f>SUM(E35:I35)</f>
        <v>910483</v>
      </c>
      <c r="E35" s="32"/>
      <c r="F35" s="32">
        <v>910483</v>
      </c>
      <c r="G35" s="32"/>
      <c r="H35" s="32"/>
      <c r="I35" s="31"/>
    </row>
    <row r="36" spans="1:9" ht="15">
      <c r="A36" s="17"/>
      <c r="B36" s="18"/>
      <c r="C36" s="32"/>
      <c r="D36" s="32"/>
      <c r="E36" s="32"/>
      <c r="F36" s="32"/>
      <c r="G36" s="32"/>
      <c r="H36" s="32"/>
      <c r="I36" s="31"/>
    </row>
    <row r="37" spans="1:9" ht="15">
      <c r="A37" s="17" t="s">
        <v>95</v>
      </c>
      <c r="B37" s="13" t="s">
        <v>56</v>
      </c>
      <c r="C37" s="30">
        <f>SUM(C38:C42)</f>
        <v>10581</v>
      </c>
      <c r="D37" s="30">
        <f aca="true" t="shared" si="0" ref="D37:D42">SUM(E37:I37)</f>
        <v>5111713</v>
      </c>
      <c r="E37" s="30">
        <f>SUM(E38:E41)</f>
        <v>0</v>
      </c>
      <c r="F37" s="30">
        <f>SUM(F38:F41)</f>
        <v>0</v>
      </c>
      <c r="G37" s="30">
        <f>SUM(G38:G41)</f>
        <v>1465000</v>
      </c>
      <c r="H37" s="30">
        <f>SUM(H38:H41)</f>
        <v>1378800</v>
      </c>
      <c r="I37" s="31">
        <f>SUM(I38:I42)</f>
        <v>2267913</v>
      </c>
    </row>
    <row r="38" spans="1:9" ht="46.5">
      <c r="A38" s="15" t="s">
        <v>7</v>
      </c>
      <c r="B38" s="18" t="s">
        <v>108</v>
      </c>
      <c r="C38" s="32">
        <v>2660</v>
      </c>
      <c r="D38" s="32">
        <f t="shared" si="0"/>
        <v>1465000</v>
      </c>
      <c r="E38" s="32"/>
      <c r="F38" s="32"/>
      <c r="G38" s="32">
        <v>1465000</v>
      </c>
      <c r="H38" s="32"/>
      <c r="I38" s="33"/>
    </row>
    <row r="39" spans="1:9" ht="46.5">
      <c r="A39" s="15" t="s">
        <v>8</v>
      </c>
      <c r="B39" s="18" t="s">
        <v>109</v>
      </c>
      <c r="C39" s="32">
        <v>2091</v>
      </c>
      <c r="D39" s="32">
        <f t="shared" si="0"/>
        <v>650000</v>
      </c>
      <c r="E39" s="32"/>
      <c r="F39" s="32"/>
      <c r="G39" s="32"/>
      <c r="H39" s="32">
        <v>650000</v>
      </c>
      <c r="I39" s="33"/>
    </row>
    <row r="40" spans="1:9" ht="62.25">
      <c r="A40" s="15" t="s">
        <v>9</v>
      </c>
      <c r="B40" s="18" t="s">
        <v>120</v>
      </c>
      <c r="C40" s="32">
        <v>2160</v>
      </c>
      <c r="D40" s="32">
        <f t="shared" si="0"/>
        <v>728800</v>
      </c>
      <c r="E40" s="32"/>
      <c r="F40" s="32"/>
      <c r="G40" s="32"/>
      <c r="H40" s="32">
        <v>728800</v>
      </c>
      <c r="I40" s="33"/>
    </row>
    <row r="41" spans="1:9" ht="46.5">
      <c r="A41" s="19" t="s">
        <v>10</v>
      </c>
      <c r="B41" s="18" t="s">
        <v>19</v>
      </c>
      <c r="C41" s="32">
        <v>1670</v>
      </c>
      <c r="D41" s="32">
        <f t="shared" si="0"/>
        <v>1000000</v>
      </c>
      <c r="E41" s="32"/>
      <c r="F41" s="32"/>
      <c r="G41" s="32"/>
      <c r="H41" s="32"/>
      <c r="I41" s="33">
        <v>1000000</v>
      </c>
    </row>
    <row r="42" spans="1:9" ht="62.25">
      <c r="A42" s="19" t="s">
        <v>33</v>
      </c>
      <c r="B42" s="20" t="s">
        <v>69</v>
      </c>
      <c r="C42" s="34">
        <v>2000</v>
      </c>
      <c r="D42" s="34">
        <f t="shared" si="0"/>
        <v>1267913</v>
      </c>
      <c r="E42" s="34"/>
      <c r="F42" s="34"/>
      <c r="G42" s="34"/>
      <c r="H42" s="34"/>
      <c r="I42" s="35">
        <v>1267913</v>
      </c>
    </row>
    <row r="43" spans="1:9" ht="6.75" customHeight="1">
      <c r="A43" s="17"/>
      <c r="B43" s="18"/>
      <c r="C43" s="32"/>
      <c r="D43" s="32"/>
      <c r="E43" s="32"/>
      <c r="F43" s="32"/>
      <c r="G43" s="32"/>
      <c r="H43" s="32"/>
      <c r="I43" s="33"/>
    </row>
    <row r="44" spans="1:9" ht="15">
      <c r="A44" s="17" t="s">
        <v>47</v>
      </c>
      <c r="B44" s="13" t="s">
        <v>6</v>
      </c>
      <c r="C44" s="30">
        <f>C46+C54+C64+C77+C79</f>
        <v>56990</v>
      </c>
      <c r="D44" s="30">
        <f aca="true" t="shared" si="1" ref="D44:D52">SUM(E44:I44)</f>
        <v>18615182</v>
      </c>
      <c r="E44" s="30">
        <f>E46+E54+E64+E77+E79</f>
        <v>6000000</v>
      </c>
      <c r="F44" s="30">
        <f>F46+F54+F64+F77+F79</f>
        <v>2538375</v>
      </c>
      <c r="G44" s="30">
        <f>G46+G54+G64+G77+G79</f>
        <v>1644000</v>
      </c>
      <c r="H44" s="30">
        <f>H46+H54+H64+H77+H79</f>
        <v>5640720</v>
      </c>
      <c r="I44" s="31">
        <f>I46+I54+I64+I77+I79</f>
        <v>2792087</v>
      </c>
    </row>
    <row r="45" spans="1:9" ht="7.5" customHeight="1">
      <c r="A45" s="17"/>
      <c r="B45" s="13"/>
      <c r="C45" s="30"/>
      <c r="D45" s="30"/>
      <c r="E45" s="30"/>
      <c r="F45" s="30"/>
      <c r="G45" s="30"/>
      <c r="H45" s="30"/>
      <c r="I45" s="31"/>
    </row>
    <row r="46" spans="1:9" ht="30.75">
      <c r="A46" s="17" t="s">
        <v>48</v>
      </c>
      <c r="B46" s="13" t="s">
        <v>22</v>
      </c>
      <c r="C46" s="30">
        <f>C47+C50</f>
        <v>14500</v>
      </c>
      <c r="D46" s="30">
        <f t="shared" si="1"/>
        <v>6380000</v>
      </c>
      <c r="E46" s="30">
        <f>E47+E50</f>
        <v>3500000</v>
      </c>
      <c r="F46" s="30">
        <f>F47+F50</f>
        <v>0</v>
      </c>
      <c r="G46" s="30">
        <f>G47+G50</f>
        <v>0</v>
      </c>
      <c r="H46" s="30">
        <f>H47+H50</f>
        <v>2880000</v>
      </c>
      <c r="I46" s="31">
        <f>I47+I50</f>
        <v>0</v>
      </c>
    </row>
    <row r="47" spans="1:9" ht="15">
      <c r="A47" s="17" t="s">
        <v>11</v>
      </c>
      <c r="B47" s="13" t="s">
        <v>57</v>
      </c>
      <c r="C47" s="30">
        <f>SUM(C48:C49)</f>
        <v>12000</v>
      </c>
      <c r="D47" s="30">
        <f t="shared" si="1"/>
        <v>4280000</v>
      </c>
      <c r="E47" s="30">
        <f>SUM(E48:E49)</f>
        <v>1400000</v>
      </c>
      <c r="F47" s="30">
        <f>SUM(F48:F49)</f>
        <v>0</v>
      </c>
      <c r="G47" s="30">
        <f>SUM(G48:G49)</f>
        <v>0</v>
      </c>
      <c r="H47" s="30">
        <f>SUM(H48:H49)</f>
        <v>2880000</v>
      </c>
      <c r="I47" s="31">
        <f>SUM(I48:I49)</f>
        <v>0</v>
      </c>
    </row>
    <row r="48" spans="1:9" ht="15">
      <c r="A48" s="15" t="s">
        <v>7</v>
      </c>
      <c r="B48" s="18" t="s">
        <v>101</v>
      </c>
      <c r="C48" s="32">
        <v>4500</v>
      </c>
      <c r="D48" s="32">
        <f t="shared" si="1"/>
        <v>1400000</v>
      </c>
      <c r="E48" s="32">
        <v>1400000</v>
      </c>
      <c r="F48" s="32"/>
      <c r="G48" s="32"/>
      <c r="H48" s="32"/>
      <c r="I48" s="33"/>
    </row>
    <row r="49" spans="1:9" ht="30.75">
      <c r="A49" s="15" t="s">
        <v>8</v>
      </c>
      <c r="B49" s="18" t="s">
        <v>110</v>
      </c>
      <c r="C49" s="32">
        <v>7500</v>
      </c>
      <c r="D49" s="32">
        <f t="shared" si="1"/>
        <v>2880000</v>
      </c>
      <c r="E49" s="32"/>
      <c r="F49" s="32"/>
      <c r="G49" s="32"/>
      <c r="H49" s="32">
        <v>2880000</v>
      </c>
      <c r="I49" s="33"/>
    </row>
    <row r="50" spans="1:9" ht="15">
      <c r="A50" s="17" t="s">
        <v>18</v>
      </c>
      <c r="B50" s="13" t="s">
        <v>58</v>
      </c>
      <c r="C50" s="30">
        <f>SUM(C51:C51)</f>
        <v>2500</v>
      </c>
      <c r="D50" s="30">
        <f t="shared" si="1"/>
        <v>2100000</v>
      </c>
      <c r="E50" s="30">
        <f>SUM(E51:E52)</f>
        <v>2100000</v>
      </c>
      <c r="F50" s="30">
        <f>SUM(F51:F52)</f>
        <v>0</v>
      </c>
      <c r="G50" s="30">
        <f>SUM(G51:G52)</f>
        <v>0</v>
      </c>
      <c r="H50" s="30">
        <f>SUM(H51:H52)</f>
        <v>0</v>
      </c>
      <c r="I50" s="31">
        <f>SUM(I51:I52)</f>
        <v>0</v>
      </c>
    </row>
    <row r="51" spans="1:9" ht="15">
      <c r="A51" s="15" t="s">
        <v>7</v>
      </c>
      <c r="B51" s="18" t="s">
        <v>111</v>
      </c>
      <c r="C51" s="32">
        <v>2500</v>
      </c>
      <c r="D51" s="32">
        <f t="shared" si="1"/>
        <v>700000</v>
      </c>
      <c r="E51" s="32">
        <v>700000</v>
      </c>
      <c r="F51" s="32"/>
      <c r="G51" s="32"/>
      <c r="H51" s="32"/>
      <c r="I51" s="33"/>
    </row>
    <row r="52" spans="1:9" s="46" customFormat="1" ht="30.75">
      <c r="A52" s="15" t="s">
        <v>8</v>
      </c>
      <c r="B52" s="18" t="s">
        <v>125</v>
      </c>
      <c r="C52" s="32">
        <v>9000</v>
      </c>
      <c r="D52" s="32">
        <f t="shared" si="1"/>
        <v>1400000</v>
      </c>
      <c r="E52" s="32">
        <v>1400000</v>
      </c>
      <c r="F52" s="44"/>
      <c r="G52" s="44"/>
      <c r="H52" s="44"/>
      <c r="I52" s="45"/>
    </row>
    <row r="53" spans="1:9" ht="5.25" customHeight="1">
      <c r="A53" s="15"/>
      <c r="B53" s="18"/>
      <c r="C53" s="32"/>
      <c r="D53" s="32"/>
      <c r="E53" s="32"/>
      <c r="F53" s="32"/>
      <c r="G53" s="32"/>
      <c r="H53" s="32"/>
      <c r="I53" s="33"/>
    </row>
    <row r="54" spans="1:9" ht="30.75">
      <c r="A54" s="17" t="s">
        <v>49</v>
      </c>
      <c r="B54" s="13" t="s">
        <v>70</v>
      </c>
      <c r="C54" s="30">
        <f>C55+C59+C61</f>
        <v>13160</v>
      </c>
      <c r="D54" s="30">
        <f>SUM(E54:I54)</f>
        <v>4670914</v>
      </c>
      <c r="E54" s="30">
        <f>E55+E59+E61</f>
        <v>1200000</v>
      </c>
      <c r="F54" s="30">
        <f>F55+F59+F61</f>
        <v>0</v>
      </c>
      <c r="G54" s="30">
        <f>G55+G59+G61</f>
        <v>0</v>
      </c>
      <c r="H54" s="30">
        <f>H55+H59+H61</f>
        <v>1616690</v>
      </c>
      <c r="I54" s="31">
        <f>I55+I59+I61</f>
        <v>1854224</v>
      </c>
    </row>
    <row r="55" spans="1:9" ht="15">
      <c r="A55" s="17" t="s">
        <v>11</v>
      </c>
      <c r="B55" s="13" t="s">
        <v>57</v>
      </c>
      <c r="C55" s="30">
        <f>SUM(C56:C58)</f>
        <v>8820</v>
      </c>
      <c r="D55" s="30">
        <f>SUM(E55:I55)</f>
        <v>3331290</v>
      </c>
      <c r="E55" s="30">
        <f>SUM(E56:E58)</f>
        <v>1200000</v>
      </c>
      <c r="F55" s="30">
        <f>SUM(F57:F58)</f>
        <v>0</v>
      </c>
      <c r="G55" s="30">
        <f>SUM(G57:G58)</f>
        <v>0</v>
      </c>
      <c r="H55" s="30">
        <f>SUM(H57:H58)</f>
        <v>1331290</v>
      </c>
      <c r="I55" s="31">
        <f>SUM(I57:I58)</f>
        <v>800000</v>
      </c>
    </row>
    <row r="56" spans="1:9" ht="15">
      <c r="A56" s="19" t="s">
        <v>7</v>
      </c>
      <c r="B56" s="20" t="s">
        <v>96</v>
      </c>
      <c r="C56" s="34">
        <v>2000</v>
      </c>
      <c r="D56" s="34">
        <f>SUM(E56:I56)</f>
        <v>1200000</v>
      </c>
      <c r="E56" s="34">
        <v>1200000</v>
      </c>
      <c r="F56" s="34"/>
      <c r="G56" s="34"/>
      <c r="H56" s="34"/>
      <c r="I56" s="35"/>
    </row>
    <row r="57" spans="1:9" ht="30.75">
      <c r="A57" s="19" t="s">
        <v>8</v>
      </c>
      <c r="B57" s="20" t="s">
        <v>110</v>
      </c>
      <c r="C57" s="34">
        <v>3940</v>
      </c>
      <c r="D57" s="34">
        <f>SUM(E57:I57)</f>
        <v>1331290</v>
      </c>
      <c r="E57" s="34"/>
      <c r="F57" s="34"/>
      <c r="G57" s="34"/>
      <c r="H57" s="34">
        <v>1331290</v>
      </c>
      <c r="I57" s="35"/>
    </row>
    <row r="58" spans="1:9" ht="30.75">
      <c r="A58" s="15" t="s">
        <v>9</v>
      </c>
      <c r="B58" s="18" t="s">
        <v>112</v>
      </c>
      <c r="C58" s="32">
        <v>2880</v>
      </c>
      <c r="D58" s="32">
        <f>E58+F58+G58+H58+I58</f>
        <v>800000</v>
      </c>
      <c r="E58" s="32"/>
      <c r="F58" s="32"/>
      <c r="G58" s="32"/>
      <c r="H58" s="32"/>
      <c r="I58" s="33">
        <f>1000000-200000</f>
        <v>800000</v>
      </c>
    </row>
    <row r="59" spans="1:9" ht="15">
      <c r="A59" s="17" t="s">
        <v>18</v>
      </c>
      <c r="B59" s="13" t="s">
        <v>59</v>
      </c>
      <c r="C59" s="30">
        <f>SUM(C60:C60)</f>
        <v>3500</v>
      </c>
      <c r="D59" s="30">
        <f>SUM(E59:I59)</f>
        <v>1054224</v>
      </c>
      <c r="E59" s="30">
        <f>SUM(E60:E60)</f>
        <v>0</v>
      </c>
      <c r="F59" s="30">
        <f>SUM(F60:F60)</f>
        <v>0</v>
      </c>
      <c r="G59" s="30">
        <f>SUM(G60:G60)</f>
        <v>0</v>
      </c>
      <c r="H59" s="30">
        <f>SUM(H60:H60)</f>
        <v>0</v>
      </c>
      <c r="I59" s="31">
        <f>SUM(I60:I60)</f>
        <v>1054224</v>
      </c>
    </row>
    <row r="60" spans="1:9" ht="30.75">
      <c r="A60" s="15" t="s">
        <v>7</v>
      </c>
      <c r="B60" s="18" t="s">
        <v>102</v>
      </c>
      <c r="C60" s="32">
        <v>3500</v>
      </c>
      <c r="D60" s="32">
        <f>SUM(E60:I60)</f>
        <v>1054224</v>
      </c>
      <c r="E60" s="32"/>
      <c r="F60" s="32"/>
      <c r="G60" s="32"/>
      <c r="H60" s="32"/>
      <c r="I60" s="33">
        <v>1054224</v>
      </c>
    </row>
    <row r="61" spans="1:9" ht="15">
      <c r="A61" s="17" t="s">
        <v>78</v>
      </c>
      <c r="B61" s="13" t="s">
        <v>56</v>
      </c>
      <c r="C61" s="30">
        <f>SUM(C62)</f>
        <v>840</v>
      </c>
      <c r="D61" s="30">
        <f>SUM(E61:I61)</f>
        <v>285400</v>
      </c>
      <c r="E61" s="30">
        <f>SUM(E62)</f>
        <v>0</v>
      </c>
      <c r="F61" s="30">
        <f>SUM(F62)</f>
        <v>0</v>
      </c>
      <c r="G61" s="30">
        <f>SUM(G62)</f>
        <v>0</v>
      </c>
      <c r="H61" s="30">
        <f>SUM(H62)</f>
        <v>285400</v>
      </c>
      <c r="I61" s="31">
        <f>SUM(I62)</f>
        <v>0</v>
      </c>
    </row>
    <row r="62" spans="1:9" ht="30.75">
      <c r="A62" s="15" t="s">
        <v>7</v>
      </c>
      <c r="B62" s="18" t="s">
        <v>113</v>
      </c>
      <c r="C62" s="32">
        <v>840</v>
      </c>
      <c r="D62" s="32">
        <f>SUM(E62:I62)</f>
        <v>285400</v>
      </c>
      <c r="E62" s="32"/>
      <c r="F62" s="32"/>
      <c r="G62" s="32"/>
      <c r="H62" s="32">
        <v>285400</v>
      </c>
      <c r="I62" s="33"/>
    </row>
    <row r="63" spans="1:9" ht="3.75" customHeight="1">
      <c r="A63" s="15"/>
      <c r="B63" s="18"/>
      <c r="C63" s="30"/>
      <c r="D63" s="30"/>
      <c r="E63" s="30"/>
      <c r="F63" s="30"/>
      <c r="G63" s="30"/>
      <c r="H63" s="30"/>
      <c r="I63" s="31"/>
    </row>
    <row r="64" spans="1:9" ht="30.75">
      <c r="A64" s="17" t="s">
        <v>50</v>
      </c>
      <c r="B64" s="13" t="s">
        <v>23</v>
      </c>
      <c r="C64" s="30">
        <f aca="true" t="shared" si="2" ref="C64:I64">C67+C65</f>
        <v>26050</v>
      </c>
      <c r="D64" s="30">
        <f t="shared" si="2"/>
        <v>2914000</v>
      </c>
      <c r="E64" s="30">
        <f t="shared" si="2"/>
        <v>500000</v>
      </c>
      <c r="F64" s="30">
        <f t="shared" si="2"/>
        <v>1600000</v>
      </c>
      <c r="G64" s="30">
        <f t="shared" si="2"/>
        <v>814000</v>
      </c>
      <c r="H64" s="30">
        <f t="shared" si="2"/>
        <v>0</v>
      </c>
      <c r="I64" s="31">
        <f t="shared" si="2"/>
        <v>0</v>
      </c>
    </row>
    <row r="65" spans="1:9" ht="15">
      <c r="A65" s="17" t="s">
        <v>11</v>
      </c>
      <c r="B65" s="13" t="s">
        <v>59</v>
      </c>
      <c r="C65" s="30">
        <f>SUM(C66:C66)</f>
        <v>1700</v>
      </c>
      <c r="D65" s="30">
        <f aca="true" t="shared" si="3" ref="D65:I65">SUM(D66:D66)</f>
        <v>150000</v>
      </c>
      <c r="E65" s="30">
        <f>SUM(E66:E66)</f>
        <v>0</v>
      </c>
      <c r="F65" s="30">
        <f t="shared" si="3"/>
        <v>150000</v>
      </c>
      <c r="G65" s="30">
        <f t="shared" si="3"/>
        <v>0</v>
      </c>
      <c r="H65" s="30">
        <f t="shared" si="3"/>
        <v>0</v>
      </c>
      <c r="I65" s="31">
        <f t="shared" si="3"/>
        <v>0</v>
      </c>
    </row>
    <row r="66" spans="1:9" ht="30.75">
      <c r="A66" s="15" t="s">
        <v>7</v>
      </c>
      <c r="B66" s="18" t="s">
        <v>126</v>
      </c>
      <c r="C66" s="32">
        <v>1700</v>
      </c>
      <c r="D66" s="32">
        <f aca="true" t="shared" si="4" ref="D66:D75">SUM(E66:I66)</f>
        <v>150000</v>
      </c>
      <c r="E66" s="32"/>
      <c r="F66" s="32">
        <v>150000</v>
      </c>
      <c r="G66" s="32"/>
      <c r="H66" s="32"/>
      <c r="I66" s="33"/>
    </row>
    <row r="67" spans="1:9" ht="15">
      <c r="A67" s="17" t="s">
        <v>18</v>
      </c>
      <c r="B67" s="13" t="s">
        <v>56</v>
      </c>
      <c r="C67" s="30">
        <f>SUM(C68:C75)</f>
        <v>24350</v>
      </c>
      <c r="D67" s="30">
        <f>SUM(E67:I67)</f>
        <v>2764000</v>
      </c>
      <c r="E67" s="30">
        <f>SUM(E68:E75)</f>
        <v>500000</v>
      </c>
      <c r="F67" s="30">
        <f>SUM(F68:F75)</f>
        <v>1450000</v>
      </c>
      <c r="G67" s="30">
        <f>SUM(G69:G75)</f>
        <v>814000</v>
      </c>
      <c r="H67" s="30">
        <f>SUM(H69:H75)</f>
        <v>0</v>
      </c>
      <c r="I67" s="31">
        <f>SUM(I69:I75)</f>
        <v>0</v>
      </c>
    </row>
    <row r="68" spans="1:9" ht="30.75">
      <c r="A68" s="15" t="s">
        <v>7</v>
      </c>
      <c r="B68" s="18" t="s">
        <v>71</v>
      </c>
      <c r="C68" s="32">
        <v>1500</v>
      </c>
      <c r="D68" s="32">
        <f t="shared" si="4"/>
        <v>500000</v>
      </c>
      <c r="E68" s="32">
        <v>500000</v>
      </c>
      <c r="F68" s="30"/>
      <c r="G68" s="30"/>
      <c r="H68" s="30"/>
      <c r="I68" s="31"/>
    </row>
    <row r="69" spans="1:9" ht="30.75">
      <c r="A69" s="15" t="s">
        <v>8</v>
      </c>
      <c r="B69" s="18" t="s">
        <v>115</v>
      </c>
      <c r="C69" s="32">
        <v>2300</v>
      </c>
      <c r="D69" s="32">
        <f t="shared" si="4"/>
        <v>200000</v>
      </c>
      <c r="E69" s="32"/>
      <c r="F69" s="32">
        <v>200000</v>
      </c>
      <c r="G69" s="32"/>
      <c r="H69" s="32"/>
      <c r="I69" s="33"/>
    </row>
    <row r="70" spans="1:9" ht="30.75">
      <c r="A70" s="15" t="s">
        <v>9</v>
      </c>
      <c r="B70" s="18" t="s">
        <v>114</v>
      </c>
      <c r="C70" s="32">
        <v>6000</v>
      </c>
      <c r="D70" s="32">
        <f t="shared" si="4"/>
        <v>500000</v>
      </c>
      <c r="E70" s="32"/>
      <c r="F70" s="32">
        <v>500000</v>
      </c>
      <c r="G70" s="32"/>
      <c r="H70" s="32"/>
      <c r="I70" s="33"/>
    </row>
    <row r="71" spans="1:9" ht="30.75">
      <c r="A71" s="15" t="s">
        <v>10</v>
      </c>
      <c r="B71" s="18" t="s">
        <v>60</v>
      </c>
      <c r="C71" s="32">
        <v>1700</v>
      </c>
      <c r="D71" s="32">
        <f t="shared" si="4"/>
        <v>150000</v>
      </c>
      <c r="E71" s="32"/>
      <c r="F71" s="32">
        <v>150000</v>
      </c>
      <c r="G71" s="32"/>
      <c r="H71" s="30"/>
      <c r="I71" s="31"/>
    </row>
    <row r="72" spans="1:9" ht="30.75">
      <c r="A72" s="15" t="s">
        <v>33</v>
      </c>
      <c r="B72" s="18" t="s">
        <v>103</v>
      </c>
      <c r="C72" s="32">
        <v>3500</v>
      </c>
      <c r="D72" s="32">
        <f t="shared" si="4"/>
        <v>300000</v>
      </c>
      <c r="E72" s="32"/>
      <c r="F72" s="32">
        <v>300000</v>
      </c>
      <c r="G72" s="32"/>
      <c r="H72" s="30"/>
      <c r="I72" s="31"/>
    </row>
    <row r="73" spans="1:9" ht="30.75">
      <c r="A73" s="15" t="s">
        <v>97</v>
      </c>
      <c r="B73" s="18" t="s">
        <v>104</v>
      </c>
      <c r="C73" s="32">
        <v>3500</v>
      </c>
      <c r="D73" s="32">
        <f t="shared" si="4"/>
        <v>300000</v>
      </c>
      <c r="E73" s="32"/>
      <c r="F73" s="32">
        <v>300000</v>
      </c>
      <c r="G73" s="32"/>
      <c r="H73" s="30"/>
      <c r="I73" s="31"/>
    </row>
    <row r="74" spans="1:9" ht="15">
      <c r="A74" s="15" t="s">
        <v>98</v>
      </c>
      <c r="B74" s="18" t="s">
        <v>116</v>
      </c>
      <c r="C74" s="32">
        <v>4050</v>
      </c>
      <c r="D74" s="32">
        <f t="shared" si="4"/>
        <v>485000</v>
      </c>
      <c r="E74" s="32"/>
      <c r="F74" s="32"/>
      <c r="G74" s="32">
        <v>485000</v>
      </c>
      <c r="H74" s="30"/>
      <c r="I74" s="33"/>
    </row>
    <row r="75" spans="1:9" ht="30.75">
      <c r="A75" s="15" t="s">
        <v>99</v>
      </c>
      <c r="B75" s="18" t="s">
        <v>127</v>
      </c>
      <c r="C75" s="32">
        <v>1800</v>
      </c>
      <c r="D75" s="32">
        <f t="shared" si="4"/>
        <v>329000</v>
      </c>
      <c r="E75" s="32"/>
      <c r="F75" s="32"/>
      <c r="G75" s="32">
        <v>329000</v>
      </c>
      <c r="H75" s="30"/>
      <c r="I75" s="33"/>
    </row>
    <row r="76" spans="1:9" ht="10.5" customHeight="1">
      <c r="A76" s="15"/>
      <c r="B76" s="18"/>
      <c r="C76" s="32"/>
      <c r="D76" s="32"/>
      <c r="E76" s="32"/>
      <c r="F76" s="32"/>
      <c r="G76" s="32"/>
      <c r="H76" s="30"/>
      <c r="I76" s="33"/>
    </row>
    <row r="77" spans="1:9" ht="15">
      <c r="A77" s="17" t="s">
        <v>51</v>
      </c>
      <c r="B77" s="13" t="s">
        <v>79</v>
      </c>
      <c r="C77" s="30"/>
      <c r="D77" s="30"/>
      <c r="E77" s="30"/>
      <c r="F77" s="30"/>
      <c r="G77" s="30"/>
      <c r="H77" s="30"/>
      <c r="I77" s="33"/>
    </row>
    <row r="78" spans="1:9" ht="8.25" customHeight="1">
      <c r="A78" s="17"/>
      <c r="B78" s="13"/>
      <c r="C78" s="30"/>
      <c r="D78" s="30"/>
      <c r="E78" s="30"/>
      <c r="F78" s="30"/>
      <c r="G78" s="30"/>
      <c r="H78" s="30"/>
      <c r="I78" s="33"/>
    </row>
    <row r="79" spans="1:9" ht="30.75">
      <c r="A79" s="17" t="s">
        <v>80</v>
      </c>
      <c r="B79" s="13" t="s">
        <v>30</v>
      </c>
      <c r="C79" s="30">
        <f>SUM(C83+C95)</f>
        <v>3280</v>
      </c>
      <c r="D79" s="30">
        <f aca="true" t="shared" si="5" ref="D79:D93">SUM(E79:I79)</f>
        <v>4650268</v>
      </c>
      <c r="E79" s="30">
        <f>SUM(E81+E83+E90+E95+E102)</f>
        <v>800000</v>
      </c>
      <c r="F79" s="30">
        <f>SUM(F81+F83+F90+F95+F102)</f>
        <v>938375</v>
      </c>
      <c r="G79" s="30">
        <f>SUM(G81+G83+G90+G95+G102)</f>
        <v>830000</v>
      </c>
      <c r="H79" s="30">
        <f>SUM(H81+H83+H90+H95+H102)</f>
        <v>1144030</v>
      </c>
      <c r="I79" s="31">
        <f>SUM(I81+I83+I90+I95+I102)</f>
        <v>937863</v>
      </c>
    </row>
    <row r="80" spans="1:9" ht="10.5" customHeight="1">
      <c r="A80" s="17"/>
      <c r="B80" s="13"/>
      <c r="C80" s="30"/>
      <c r="D80" s="30"/>
      <c r="E80" s="30"/>
      <c r="F80" s="30"/>
      <c r="G80" s="30"/>
      <c r="H80" s="30"/>
      <c r="I80" s="31"/>
    </row>
    <row r="81" spans="1:9" ht="15">
      <c r="A81" s="17" t="s">
        <v>81</v>
      </c>
      <c r="B81" s="13" t="s">
        <v>27</v>
      </c>
      <c r="C81" s="30">
        <v>277</v>
      </c>
      <c r="D81" s="30">
        <f t="shared" si="5"/>
        <v>1620000</v>
      </c>
      <c r="E81" s="30">
        <v>800000</v>
      </c>
      <c r="F81" s="30">
        <v>280000</v>
      </c>
      <c r="G81" s="30">
        <v>290000</v>
      </c>
      <c r="H81" s="30">
        <v>250000</v>
      </c>
      <c r="I81" s="31"/>
    </row>
    <row r="82" spans="1:9" ht="9" customHeight="1">
      <c r="A82" s="17"/>
      <c r="B82" s="13"/>
      <c r="C82" s="30"/>
      <c r="D82" s="30"/>
      <c r="E82" s="30"/>
      <c r="F82" s="30"/>
      <c r="G82" s="30"/>
      <c r="H82" s="30"/>
      <c r="I82" s="31"/>
    </row>
    <row r="83" spans="1:9" ht="15">
      <c r="A83" s="17" t="s">
        <v>82</v>
      </c>
      <c r="B83" s="13" t="s">
        <v>83</v>
      </c>
      <c r="C83" s="30">
        <f>SUM(C84+C85+C87)</f>
        <v>0</v>
      </c>
      <c r="D83" s="30">
        <f t="shared" si="5"/>
        <v>576375</v>
      </c>
      <c r="E83" s="30">
        <f>SUM(E84+E85+E87)</f>
        <v>0</v>
      </c>
      <c r="F83" s="30">
        <f>SUM(F84+F85+F87)</f>
        <v>576375</v>
      </c>
      <c r="G83" s="30">
        <f>SUM(G84+G85+G87)</f>
        <v>0</v>
      </c>
      <c r="H83" s="30">
        <f>SUM(H84+H85+H87)</f>
        <v>0</v>
      </c>
      <c r="I83" s="31">
        <f>SUM(I84+I85+I87)</f>
        <v>0</v>
      </c>
    </row>
    <row r="84" spans="1:9" ht="15">
      <c r="A84" s="17" t="s">
        <v>11</v>
      </c>
      <c r="B84" s="13" t="s">
        <v>57</v>
      </c>
      <c r="C84" s="30"/>
      <c r="D84" s="30">
        <f t="shared" si="5"/>
        <v>0</v>
      </c>
      <c r="E84" s="30"/>
      <c r="F84" s="30"/>
      <c r="G84" s="30"/>
      <c r="H84" s="30"/>
      <c r="I84" s="31"/>
    </row>
    <row r="85" spans="1:9" ht="15">
      <c r="A85" s="17" t="s">
        <v>18</v>
      </c>
      <c r="B85" s="13" t="s">
        <v>59</v>
      </c>
      <c r="C85" s="30"/>
      <c r="D85" s="30">
        <f t="shared" si="5"/>
        <v>400000</v>
      </c>
      <c r="E85" s="30">
        <f>E86</f>
        <v>0</v>
      </c>
      <c r="F85" s="30">
        <f>F86</f>
        <v>400000</v>
      </c>
      <c r="G85" s="30">
        <f>G86</f>
        <v>0</v>
      </c>
      <c r="H85" s="30">
        <f>H86</f>
        <v>0</v>
      </c>
      <c r="I85" s="31">
        <f>I86</f>
        <v>0</v>
      </c>
    </row>
    <row r="86" spans="1:9" ht="30.75">
      <c r="A86" s="15"/>
      <c r="B86" s="18" t="s">
        <v>117</v>
      </c>
      <c r="C86" s="32"/>
      <c r="D86" s="32">
        <f t="shared" si="5"/>
        <v>400000</v>
      </c>
      <c r="E86" s="32"/>
      <c r="F86" s="32">
        <v>400000</v>
      </c>
      <c r="G86" s="32"/>
      <c r="H86" s="32"/>
      <c r="I86" s="33"/>
    </row>
    <row r="87" spans="1:9" ht="15">
      <c r="A87" s="17" t="s">
        <v>78</v>
      </c>
      <c r="B87" s="13" t="s">
        <v>56</v>
      </c>
      <c r="C87" s="30"/>
      <c r="D87" s="30">
        <f t="shared" si="5"/>
        <v>176375</v>
      </c>
      <c r="E87" s="30">
        <f>E88</f>
        <v>0</v>
      </c>
      <c r="F87" s="30">
        <f>F88</f>
        <v>176375</v>
      </c>
      <c r="G87" s="30">
        <f>G88</f>
        <v>0</v>
      </c>
      <c r="H87" s="30">
        <f>H88</f>
        <v>0</v>
      </c>
      <c r="I87" s="31">
        <f>I88</f>
        <v>0</v>
      </c>
    </row>
    <row r="88" spans="1:9" ht="30.75">
      <c r="A88" s="15"/>
      <c r="B88" s="18" t="s">
        <v>105</v>
      </c>
      <c r="C88" s="32"/>
      <c r="D88" s="32">
        <f t="shared" si="5"/>
        <v>176375</v>
      </c>
      <c r="E88" s="32"/>
      <c r="F88" s="32">
        <v>176375</v>
      </c>
      <c r="G88" s="32"/>
      <c r="H88" s="32"/>
      <c r="I88" s="33"/>
    </row>
    <row r="89" spans="1:9" ht="9" customHeight="1">
      <c r="A89" s="15"/>
      <c r="B89" s="18"/>
      <c r="C89" s="32"/>
      <c r="D89" s="32"/>
      <c r="E89" s="32"/>
      <c r="F89" s="32"/>
      <c r="G89" s="32"/>
      <c r="H89" s="32"/>
      <c r="I89" s="33"/>
    </row>
    <row r="90" spans="1:9" ht="30.75">
      <c r="A90" s="17" t="s">
        <v>84</v>
      </c>
      <c r="B90" s="13" t="s">
        <v>25</v>
      </c>
      <c r="C90" s="30">
        <f>SUM(C91:C93)</f>
        <v>95</v>
      </c>
      <c r="D90" s="30">
        <f t="shared" si="5"/>
        <v>473893</v>
      </c>
      <c r="E90" s="30">
        <f>SUM(E91:E93)</f>
        <v>0</v>
      </c>
      <c r="F90" s="30">
        <f>SUM(F91:F93)</f>
        <v>82000</v>
      </c>
      <c r="G90" s="30">
        <f>SUM(G91:G93)</f>
        <v>0</v>
      </c>
      <c r="H90" s="30">
        <f>SUM(H91:H93)</f>
        <v>254030</v>
      </c>
      <c r="I90" s="31">
        <f>SUM(I91:I93)</f>
        <v>137863</v>
      </c>
    </row>
    <row r="91" spans="1:9" ht="30.75">
      <c r="A91" s="15" t="s">
        <v>7</v>
      </c>
      <c r="B91" s="18" t="s">
        <v>61</v>
      </c>
      <c r="C91" s="32">
        <v>95</v>
      </c>
      <c r="D91" s="32">
        <f t="shared" si="5"/>
        <v>254030</v>
      </c>
      <c r="E91" s="32"/>
      <c r="F91" s="32"/>
      <c r="G91" s="32"/>
      <c r="H91" s="32">
        <v>254030</v>
      </c>
      <c r="I91" s="33"/>
    </row>
    <row r="92" spans="1:9" ht="62.25">
      <c r="A92" s="15" t="s">
        <v>8</v>
      </c>
      <c r="B92" s="18" t="s">
        <v>118</v>
      </c>
      <c r="C92" s="32"/>
      <c r="D92" s="32">
        <f t="shared" si="5"/>
        <v>82000</v>
      </c>
      <c r="E92" s="32"/>
      <c r="F92" s="32">
        <v>82000</v>
      </c>
      <c r="G92" s="32"/>
      <c r="H92" s="32"/>
      <c r="I92" s="33"/>
    </row>
    <row r="93" spans="1:9" ht="30.75">
      <c r="A93" s="15" t="s">
        <v>9</v>
      </c>
      <c r="B93" s="18" t="s">
        <v>62</v>
      </c>
      <c r="C93" s="32"/>
      <c r="D93" s="32">
        <f t="shared" si="5"/>
        <v>137863</v>
      </c>
      <c r="E93" s="32"/>
      <c r="F93" s="32"/>
      <c r="G93" s="32"/>
      <c r="H93" s="32"/>
      <c r="I93" s="33">
        <v>137863</v>
      </c>
    </row>
    <row r="94" spans="1:9" ht="9" customHeight="1">
      <c r="A94" s="15"/>
      <c r="B94" s="18"/>
      <c r="C94" s="32"/>
      <c r="D94" s="32"/>
      <c r="E94" s="32"/>
      <c r="F94" s="32"/>
      <c r="G94" s="32"/>
      <c r="H94" s="32"/>
      <c r="I94" s="33"/>
    </row>
    <row r="95" spans="1:9" ht="15">
      <c r="A95" s="17" t="s">
        <v>85</v>
      </c>
      <c r="B95" s="13" t="s">
        <v>28</v>
      </c>
      <c r="C95" s="30">
        <f>SUM(C96:C100)</f>
        <v>3280</v>
      </c>
      <c r="D95" s="30">
        <f aca="true" t="shared" si="6" ref="D95:D100">SUM(E95:I95)</f>
        <v>1980000</v>
      </c>
      <c r="E95" s="30">
        <f>SUM(E97:E99)</f>
        <v>0</v>
      </c>
      <c r="F95" s="30">
        <f>SUM(F97:F99)</f>
        <v>0</v>
      </c>
      <c r="G95" s="30">
        <f>SUM(G96:G99)</f>
        <v>540000</v>
      </c>
      <c r="H95" s="30">
        <f>SUM(H97:H99)</f>
        <v>640000</v>
      </c>
      <c r="I95" s="31">
        <f>SUM(I97:I100)</f>
        <v>800000</v>
      </c>
    </row>
    <row r="96" spans="1:9" ht="15">
      <c r="A96" s="15" t="s">
        <v>7</v>
      </c>
      <c r="B96" s="18" t="s">
        <v>72</v>
      </c>
      <c r="C96" s="32">
        <v>900</v>
      </c>
      <c r="D96" s="32">
        <f t="shared" si="6"/>
        <v>540000</v>
      </c>
      <c r="E96" s="32"/>
      <c r="F96" s="32"/>
      <c r="G96" s="32">
        <v>540000</v>
      </c>
      <c r="H96" s="30"/>
      <c r="I96" s="31"/>
    </row>
    <row r="97" spans="1:9" ht="30.75">
      <c r="A97" s="15" t="s">
        <v>8</v>
      </c>
      <c r="B97" s="18" t="s">
        <v>128</v>
      </c>
      <c r="C97" s="32">
        <v>940</v>
      </c>
      <c r="D97" s="32">
        <f t="shared" si="6"/>
        <v>640000</v>
      </c>
      <c r="E97" s="30"/>
      <c r="F97" s="30"/>
      <c r="G97" s="30"/>
      <c r="H97" s="32">
        <v>640000</v>
      </c>
      <c r="I97" s="33"/>
    </row>
    <row r="98" spans="1:9" ht="30.75">
      <c r="A98" s="15" t="s">
        <v>9</v>
      </c>
      <c r="B98" s="18" t="s">
        <v>52</v>
      </c>
      <c r="C98" s="32">
        <v>525</v>
      </c>
      <c r="D98" s="32">
        <f t="shared" si="6"/>
        <v>300000</v>
      </c>
      <c r="E98" s="30"/>
      <c r="F98" s="30"/>
      <c r="G98" s="30"/>
      <c r="H98" s="32"/>
      <c r="I98" s="33">
        <v>300000</v>
      </c>
    </row>
    <row r="99" spans="1:9" ht="30.75">
      <c r="A99" s="15" t="s">
        <v>10</v>
      </c>
      <c r="B99" s="18" t="s">
        <v>53</v>
      </c>
      <c r="C99" s="32">
        <v>525</v>
      </c>
      <c r="D99" s="32">
        <f t="shared" si="6"/>
        <v>300000</v>
      </c>
      <c r="E99" s="30"/>
      <c r="F99" s="30"/>
      <c r="G99" s="30"/>
      <c r="H99" s="30"/>
      <c r="I99" s="33">
        <v>300000</v>
      </c>
    </row>
    <row r="100" spans="1:9" ht="30.75">
      <c r="A100" s="15" t="s">
        <v>33</v>
      </c>
      <c r="B100" s="18" t="s">
        <v>93</v>
      </c>
      <c r="C100" s="32">
        <v>390</v>
      </c>
      <c r="D100" s="32">
        <f t="shared" si="6"/>
        <v>200000</v>
      </c>
      <c r="E100" s="30"/>
      <c r="F100" s="30"/>
      <c r="G100" s="30"/>
      <c r="H100" s="30"/>
      <c r="I100" s="33">
        <v>200000</v>
      </c>
    </row>
    <row r="101" spans="1:9" ht="10.5" customHeight="1">
      <c r="A101" s="15"/>
      <c r="B101" s="18"/>
      <c r="C101" s="32"/>
      <c r="D101" s="32"/>
      <c r="E101" s="30"/>
      <c r="F101" s="30"/>
      <c r="G101" s="30"/>
      <c r="H101" s="30"/>
      <c r="I101" s="33"/>
    </row>
    <row r="102" spans="1:9" ht="30.75">
      <c r="A102" s="17" t="s">
        <v>86</v>
      </c>
      <c r="B102" s="13" t="s">
        <v>87</v>
      </c>
      <c r="C102" s="29"/>
      <c r="D102" s="29"/>
      <c r="E102" s="30">
        <v>0</v>
      </c>
      <c r="F102" s="30"/>
      <c r="G102" s="30"/>
      <c r="H102" s="30"/>
      <c r="I102" s="31"/>
    </row>
    <row r="103" spans="1:9" ht="8.25" customHeight="1">
      <c r="A103" s="15"/>
      <c r="B103" s="18"/>
      <c r="C103" s="32"/>
      <c r="D103" s="32"/>
      <c r="E103" s="32"/>
      <c r="F103" s="32"/>
      <c r="G103" s="32"/>
      <c r="H103" s="32"/>
      <c r="I103" s="33"/>
    </row>
    <row r="104" spans="1:9" ht="15">
      <c r="A104" s="17" t="s">
        <v>41</v>
      </c>
      <c r="B104" s="13" t="s">
        <v>26</v>
      </c>
      <c r="C104" s="30"/>
      <c r="D104" s="30">
        <f>SUM(E104:I104)</f>
        <v>0</v>
      </c>
      <c r="E104" s="30"/>
      <c r="F104" s="30"/>
      <c r="G104" s="30"/>
      <c r="H104" s="30"/>
      <c r="I104" s="31"/>
    </row>
    <row r="105" spans="1:9" ht="10.5" customHeight="1">
      <c r="A105" s="17"/>
      <c r="B105" s="13"/>
      <c r="C105" s="30"/>
      <c r="D105" s="30"/>
      <c r="E105" s="30"/>
      <c r="F105" s="30"/>
      <c r="G105" s="30"/>
      <c r="H105" s="30"/>
      <c r="I105" s="33"/>
    </row>
    <row r="106" spans="1:9" ht="15">
      <c r="A106" s="17" t="s">
        <v>42</v>
      </c>
      <c r="B106" s="13" t="s">
        <v>17</v>
      </c>
      <c r="C106" s="30"/>
      <c r="D106" s="30">
        <f>SUM(E106:I106)</f>
        <v>32962519</v>
      </c>
      <c r="E106" s="30">
        <v>11199557</v>
      </c>
      <c r="F106" s="30">
        <v>4729263</v>
      </c>
      <c r="G106" s="30">
        <f>4927561-10837+9388</f>
        <v>4926112</v>
      </c>
      <c r="H106" s="30">
        <v>7048028</v>
      </c>
      <c r="I106" s="31">
        <v>5059559</v>
      </c>
    </row>
    <row r="107" spans="1:9" ht="8.25" customHeight="1">
      <c r="A107" s="15"/>
      <c r="B107" s="18"/>
      <c r="C107" s="32"/>
      <c r="D107" s="32"/>
      <c r="E107" s="32"/>
      <c r="F107" s="32"/>
      <c r="G107" s="32"/>
      <c r="H107" s="32"/>
      <c r="I107" s="33"/>
    </row>
    <row r="108" spans="1:9" ht="30.75">
      <c r="A108" s="17" t="s">
        <v>43</v>
      </c>
      <c r="B108" s="13" t="s">
        <v>13</v>
      </c>
      <c r="C108" s="30"/>
      <c r="D108" s="30">
        <f aca="true" t="shared" si="7" ref="D108:D113">SUM(E108:I108)</f>
        <v>849000</v>
      </c>
      <c r="E108" s="30">
        <f>SUM(E109:E113)</f>
        <v>300000</v>
      </c>
      <c r="F108" s="30">
        <f>SUM(F109:F113)</f>
        <v>100000</v>
      </c>
      <c r="G108" s="30">
        <f>SUM(G109:G113)</f>
        <v>299000</v>
      </c>
      <c r="H108" s="30">
        <f>SUM(H109:H113)</f>
        <v>150000</v>
      </c>
      <c r="I108" s="31">
        <f>SUM(I109:I113)</f>
        <v>0</v>
      </c>
    </row>
    <row r="109" spans="1:9" ht="62.25">
      <c r="A109" s="15" t="s">
        <v>7</v>
      </c>
      <c r="B109" s="18" t="s">
        <v>129</v>
      </c>
      <c r="C109" s="32"/>
      <c r="D109" s="32">
        <f t="shared" si="7"/>
        <v>300000</v>
      </c>
      <c r="E109" s="32">
        <v>300000</v>
      </c>
      <c r="F109" s="32"/>
      <c r="G109" s="32"/>
      <c r="H109" s="32"/>
      <c r="I109" s="33"/>
    </row>
    <row r="110" spans="1:9" ht="30.75">
      <c r="A110" s="15" t="s">
        <v>8</v>
      </c>
      <c r="B110" s="21" t="s">
        <v>36</v>
      </c>
      <c r="C110" s="32"/>
      <c r="D110" s="32">
        <f t="shared" si="7"/>
        <v>100000</v>
      </c>
      <c r="E110" s="32"/>
      <c r="F110" s="32">
        <v>100000</v>
      </c>
      <c r="G110" s="32"/>
      <c r="H110" s="32"/>
      <c r="I110" s="33"/>
    </row>
    <row r="111" spans="1:9" ht="46.5">
      <c r="A111" s="15" t="s">
        <v>9</v>
      </c>
      <c r="B111" s="21" t="s">
        <v>37</v>
      </c>
      <c r="C111" s="32"/>
      <c r="D111" s="32">
        <f t="shared" si="7"/>
        <v>299000</v>
      </c>
      <c r="E111" s="32"/>
      <c r="F111" s="32"/>
      <c r="G111" s="32">
        <v>299000</v>
      </c>
      <c r="H111" s="32"/>
      <c r="I111" s="33"/>
    </row>
    <row r="112" spans="1:9" ht="62.25">
      <c r="A112" s="15" t="s">
        <v>10</v>
      </c>
      <c r="B112" s="21" t="s">
        <v>119</v>
      </c>
      <c r="C112" s="32"/>
      <c r="D112" s="32">
        <f t="shared" si="7"/>
        <v>150000</v>
      </c>
      <c r="E112" s="32"/>
      <c r="F112" s="32"/>
      <c r="G112" s="32"/>
      <c r="H112" s="32">
        <v>150000</v>
      </c>
      <c r="I112" s="33"/>
    </row>
    <row r="113" spans="1:9" ht="30.75">
      <c r="A113" s="15" t="s">
        <v>33</v>
      </c>
      <c r="B113" s="21" t="s">
        <v>88</v>
      </c>
      <c r="C113" s="32"/>
      <c r="D113" s="32">
        <f t="shared" si="7"/>
        <v>0</v>
      </c>
      <c r="E113" s="32">
        <v>0</v>
      </c>
      <c r="F113" s="32">
        <v>0</v>
      </c>
      <c r="G113" s="32"/>
      <c r="H113" s="32"/>
      <c r="I113" s="33">
        <v>0</v>
      </c>
    </row>
    <row r="114" spans="1:9" ht="9" customHeight="1">
      <c r="A114" s="15"/>
      <c r="B114" s="18"/>
      <c r="C114" s="32"/>
      <c r="D114" s="32"/>
      <c r="E114" s="32"/>
      <c r="F114" s="32"/>
      <c r="G114" s="32"/>
      <c r="H114" s="32"/>
      <c r="I114" s="33"/>
    </row>
    <row r="115" spans="1:9" ht="15">
      <c r="A115" s="17" t="s">
        <v>44</v>
      </c>
      <c r="B115" s="13" t="s">
        <v>14</v>
      </c>
      <c r="C115" s="30"/>
      <c r="D115" s="30">
        <f>SUM(E115:I115)</f>
        <v>42474</v>
      </c>
      <c r="E115" s="30">
        <f>SUM(E116:E116)</f>
        <v>0</v>
      </c>
      <c r="F115" s="30">
        <f>SUM(F116:F116)</f>
        <v>0</v>
      </c>
      <c r="G115" s="30">
        <f>SUM(G116:G116)</f>
        <v>42474</v>
      </c>
      <c r="H115" s="30">
        <f>SUM(H116:H116)</f>
        <v>0</v>
      </c>
      <c r="I115" s="31">
        <f>SUM(I116:I116)</f>
        <v>0</v>
      </c>
    </row>
    <row r="116" spans="1:9" ht="15">
      <c r="A116" s="15" t="s">
        <v>7</v>
      </c>
      <c r="B116" s="18" t="s">
        <v>63</v>
      </c>
      <c r="C116" s="32"/>
      <c r="D116" s="32">
        <f>SUM(E116:I116)</f>
        <v>42474</v>
      </c>
      <c r="E116" s="32"/>
      <c r="F116" s="32"/>
      <c r="G116" s="32">
        <v>42474</v>
      </c>
      <c r="H116" s="32"/>
      <c r="I116" s="33"/>
    </row>
    <row r="117" spans="1:9" ht="6.75" customHeight="1">
      <c r="A117" s="15"/>
      <c r="B117" s="18"/>
      <c r="C117" s="32"/>
      <c r="D117" s="32"/>
      <c r="E117" s="32"/>
      <c r="F117" s="32"/>
      <c r="G117" s="32"/>
      <c r="H117" s="32"/>
      <c r="I117" s="33"/>
    </row>
    <row r="118" spans="1:9" ht="15">
      <c r="A118" s="17" t="s">
        <v>89</v>
      </c>
      <c r="B118" s="13" t="s">
        <v>73</v>
      </c>
      <c r="C118" s="30"/>
      <c r="D118" s="30">
        <f>SUM(E118:I118)</f>
        <v>2715139</v>
      </c>
      <c r="E118" s="30">
        <f>SUM(E119:E120)</f>
        <v>1063275</v>
      </c>
      <c r="F118" s="30">
        <f>SUM(F119:F119)</f>
        <v>0</v>
      </c>
      <c r="G118" s="30">
        <f>SUM(G119:G119)</f>
        <v>0</v>
      </c>
      <c r="H118" s="30">
        <f>SUM(H119:H120)</f>
        <v>1651864</v>
      </c>
      <c r="I118" s="31">
        <f>SUM(I119:I119)</f>
        <v>0</v>
      </c>
    </row>
    <row r="119" spans="1:9" ht="15">
      <c r="A119" s="15" t="s">
        <v>7</v>
      </c>
      <c r="B119" s="18" t="s">
        <v>74</v>
      </c>
      <c r="C119" s="32"/>
      <c r="D119" s="32">
        <f>SUM(E119:I119)</f>
        <v>1651864</v>
      </c>
      <c r="E119" s="32"/>
      <c r="F119" s="32"/>
      <c r="G119" s="32"/>
      <c r="H119" s="32">
        <v>1651864</v>
      </c>
      <c r="I119" s="33"/>
    </row>
    <row r="120" spans="1:9" s="42" customFormat="1" ht="15">
      <c r="A120" s="15" t="s">
        <v>75</v>
      </c>
      <c r="B120" s="18" t="s">
        <v>100</v>
      </c>
      <c r="C120" s="41"/>
      <c r="D120" s="41">
        <f>SUM(E120:I120)</f>
        <v>1063275</v>
      </c>
      <c r="E120" s="41">
        <v>1063275</v>
      </c>
      <c r="F120" s="41"/>
      <c r="G120" s="41"/>
      <c r="H120" s="41"/>
      <c r="I120" s="43"/>
    </row>
    <row r="121" spans="1:9" ht="6" customHeight="1">
      <c r="A121" s="17"/>
      <c r="B121" s="18"/>
      <c r="C121" s="32"/>
      <c r="D121" s="32"/>
      <c r="E121" s="32"/>
      <c r="F121" s="32"/>
      <c r="G121" s="32"/>
      <c r="H121" s="32"/>
      <c r="I121" s="31"/>
    </row>
    <row r="122" spans="1:9" ht="15">
      <c r="A122" s="17" t="s">
        <v>90</v>
      </c>
      <c r="B122" s="13" t="s">
        <v>76</v>
      </c>
      <c r="C122" s="30"/>
      <c r="D122" s="30">
        <f>SUM(E122:I122)</f>
        <v>6221</v>
      </c>
      <c r="E122" s="30"/>
      <c r="F122" s="30"/>
      <c r="G122" s="30"/>
      <c r="H122" s="30">
        <f>SUM(H123:H123)</f>
        <v>6221</v>
      </c>
      <c r="I122" s="31"/>
    </row>
    <row r="123" spans="1:9" ht="30.75">
      <c r="A123" s="15" t="s">
        <v>7</v>
      </c>
      <c r="B123" s="18" t="s">
        <v>77</v>
      </c>
      <c r="C123" s="30"/>
      <c r="D123" s="32">
        <f>SUM(E123:I123)</f>
        <v>6221</v>
      </c>
      <c r="E123" s="30"/>
      <c r="F123" s="30"/>
      <c r="G123" s="30"/>
      <c r="H123" s="32">
        <v>6221</v>
      </c>
      <c r="I123" s="31"/>
    </row>
    <row r="124" spans="1:9" ht="5.25" customHeight="1" thickBot="1">
      <c r="A124" s="22"/>
      <c r="B124" s="23"/>
      <c r="C124" s="36"/>
      <c r="D124" s="36"/>
      <c r="E124" s="36"/>
      <c r="F124" s="36"/>
      <c r="G124" s="36"/>
      <c r="H124" s="36"/>
      <c r="I124" s="37"/>
    </row>
    <row r="125" spans="1:9" ht="15.75" thickBot="1">
      <c r="A125" s="24"/>
      <c r="B125" s="25" t="s">
        <v>16</v>
      </c>
      <c r="C125" s="38"/>
      <c r="D125" s="39">
        <f>SUM(E125:I125)</f>
        <v>67164451</v>
      </c>
      <c r="E125" s="38">
        <f>E19+E104+E106+E108+E115+E118</f>
        <v>20362832</v>
      </c>
      <c r="F125" s="38">
        <f>F19+F104+F106+F108+F115+F118</f>
        <v>9458780</v>
      </c>
      <c r="G125" s="38">
        <f>G19+G104+G106+G108+G115+G118+G122</f>
        <v>11347647</v>
      </c>
      <c r="H125" s="38">
        <f>H19+H104+H106+H108+H115+H118+H122</f>
        <v>15875633</v>
      </c>
      <c r="I125" s="40">
        <f>I19+I104+I106+I108+I115+I118</f>
        <v>10119559</v>
      </c>
    </row>
  </sheetData>
  <sheetProtection/>
  <mergeCells count="14">
    <mergeCell ref="G5:I5"/>
    <mergeCell ref="H1:I1"/>
    <mergeCell ref="G2:I2"/>
    <mergeCell ref="G3:I3"/>
    <mergeCell ref="G4:I4"/>
    <mergeCell ref="A7:I7"/>
    <mergeCell ref="A8:I8"/>
    <mergeCell ref="A9:I9"/>
    <mergeCell ref="A11:I11"/>
    <mergeCell ref="A13:A14"/>
    <mergeCell ref="B13:B14"/>
    <mergeCell ref="C13:C14"/>
    <mergeCell ref="D13:D14"/>
    <mergeCell ref="E13:I13"/>
  </mergeCells>
  <printOptions/>
  <pageMargins left="0.1968503937007874" right="0.1968503937007874" top="0.7874015748031497" bottom="0.3937007874015748" header="0.5905511811023623" footer="0.31496062992125984"/>
  <pageSetup firstPageNumber="147" useFirstPageNumber="1" fitToHeight="12" fitToWidth="1" horizontalDpi="600" verticalDpi="600" orientation="landscape" paperSize="9" scale="9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 Оксана Александровна</cp:lastModifiedBy>
  <cp:lastPrinted>2022-12-05T09:55:18Z</cp:lastPrinted>
  <dcterms:created xsi:type="dcterms:W3CDTF">2014-12-25T06:21:39Z</dcterms:created>
  <dcterms:modified xsi:type="dcterms:W3CDTF">2022-12-05T09:55:19Z</dcterms:modified>
  <cp:category/>
  <cp:version/>
  <cp:contentType/>
  <cp:contentStatus/>
</cp:coreProperties>
</file>