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16" windowHeight="8220"/>
  </bookViews>
  <sheets>
    <sheet name="Приложение № 4 (осн)" sheetId="1" r:id="rId1"/>
  </sheets>
  <definedNames>
    <definedName name="_xlnm.Print_Titles" localSheetId="0">'Приложение № 4 (осн)'!$7:$7</definedName>
    <definedName name="_xlnm.Print_Area" localSheetId="0">'Приложение № 4 (осн)'!$A$1:$K$24</definedName>
  </definedNames>
  <calcPr calcId="162913" fullPrecision="0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C15" i="1"/>
  <c r="K9" i="1"/>
  <c r="E10" i="1" l="1"/>
  <c r="C10" i="1"/>
  <c r="J9" i="1"/>
  <c r="I9" i="1"/>
  <c r="H9" i="1"/>
  <c r="G9" i="1"/>
  <c r="F9" i="1"/>
  <c r="D9" i="1"/>
  <c r="C9" i="1"/>
  <c r="W13" i="1"/>
  <c r="K13" i="1"/>
  <c r="W12" i="1"/>
  <c r="K12" i="1"/>
  <c r="W11" i="1"/>
  <c r="K11" i="1"/>
  <c r="K24" i="1" l="1"/>
  <c r="W24" i="1"/>
  <c r="W23" i="1"/>
  <c r="W22" i="1"/>
  <c r="W21" i="1"/>
  <c r="W20" i="1"/>
  <c r="V19" i="1"/>
  <c r="U19" i="1"/>
  <c r="T19" i="1"/>
  <c r="S19" i="1"/>
  <c r="R19" i="1"/>
  <c r="Q19" i="1"/>
  <c r="P19" i="1"/>
  <c r="O19" i="1"/>
  <c r="W18" i="1"/>
  <c r="W17" i="1"/>
  <c r="W16" i="1"/>
  <c r="W15" i="1"/>
  <c r="W14" i="1"/>
  <c r="W10" i="1"/>
  <c r="W9" i="1"/>
  <c r="W8" i="1"/>
  <c r="W19" i="1" l="1"/>
  <c r="K10" i="1" l="1"/>
  <c r="K18" i="1" l="1"/>
  <c r="D19" i="1" l="1"/>
  <c r="E19" i="1"/>
  <c r="F19" i="1"/>
  <c r="G19" i="1"/>
  <c r="H19" i="1"/>
  <c r="I19" i="1"/>
  <c r="J19" i="1"/>
  <c r="C19" i="1"/>
  <c r="K23" i="1"/>
  <c r="K22" i="1" l="1"/>
  <c r="K21" i="1"/>
  <c r="K20" i="1"/>
  <c r="K17" i="1"/>
  <c r="K19" i="1" l="1"/>
  <c r="D14" i="1" l="1"/>
  <c r="I14" i="1"/>
  <c r="F14" i="1"/>
  <c r="E14" i="1"/>
  <c r="C14" i="1"/>
  <c r="G14" i="1" l="1"/>
  <c r="H14" i="1"/>
  <c r="J14" i="1"/>
  <c r="K8" i="1"/>
  <c r="K14" i="1" l="1"/>
  <c r="K16" i="1" l="1"/>
  <c r="K15" i="1" l="1"/>
</calcChain>
</file>

<file path=xl/sharedStrings.xml><?xml version="1.0" encoding="utf-8"?>
<sst xmlns="http://schemas.openxmlformats.org/spreadsheetml/2006/main" count="95" uniqueCount="63">
  <si>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</si>
  <si>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</si>
  <si>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</si>
  <si>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</si>
  <si>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</si>
  <si>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</si>
  <si>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</si>
  <si>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</si>
  <si>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</si>
  <si>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</si>
  <si>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</si>
  <si>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</si>
  <si>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</si>
  <si>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</si>
  <si>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</si>
  <si>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</si>
  <si>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(руб.)</t>
  </si>
  <si>
    <t>на цели осуществления городом Тирасполем функций столицы, из них:</t>
  </si>
  <si>
    <t>1.</t>
  </si>
  <si>
    <t>2.</t>
  </si>
  <si>
    <t>3.</t>
  </si>
  <si>
    <t>4.</t>
  </si>
  <si>
    <t>5.</t>
  </si>
  <si>
    <t>4.1.</t>
  </si>
  <si>
    <t>4.1.1.</t>
  </si>
  <si>
    <t>за счет Фонда поддержки территорий городов и районов</t>
  </si>
  <si>
    <t>Приложение № 4</t>
  </si>
  <si>
    <t>6.</t>
  </si>
  <si>
    <t>6.1.</t>
  </si>
  <si>
    <t>6.2.</t>
  </si>
  <si>
    <t>6.3.</t>
  </si>
  <si>
    <t>6.4.</t>
  </si>
  <si>
    <t>за счет Дорожного фонда</t>
  </si>
  <si>
    <t>на содержание и благоустройство исторического военно-мемориального комплекса «Бендерская крепость» и парка им. А. Невского, за счет остатков, сложившихся по состоянию на 01.01.2022г.</t>
  </si>
  <si>
    <t>Субсидии из республиканского бюджета, в том числе прошлых лет:</t>
  </si>
  <si>
    <t>4.1.2.</t>
  </si>
  <si>
    <t>на оплату текущих трансфертов предприятиям электротранспорта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</si>
  <si>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</si>
  <si>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>2.1</t>
  </si>
  <si>
    <t>расходы на благоустройство и озеленение территорий городов (районов)</t>
  </si>
  <si>
    <t>Предельные расходы, в т.ч.</t>
  </si>
  <si>
    <t>Предельные расходы</t>
  </si>
  <si>
    <t>6.5.</t>
  </si>
  <si>
    <t>на содержание объекта – мемориальный комплекс «Кицканский плацдарм»</t>
  </si>
  <si>
    <t>за счет фонда поддержки территорий городов и районов</t>
  </si>
  <si>
    <t>"О республиканском бюджете на 2023 год"</t>
  </si>
  <si>
    <t>Основные параметры местных бюджетов, источники покрытия дефицита местных бюджетов, объемы субсидий из республиканского бюджета на 2023 год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</si>
  <si>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</si>
  <si>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</si>
  <si>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</si>
  <si>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</si>
  <si>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</si>
  <si>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</si>
  <si>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</si>
  <si>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</si>
  <si>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</si>
  <si>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</si>
  <si>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</si>
  <si>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</si>
  <si>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</si>
  <si>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5.5.</t>
  </si>
  <si>
    <t>на содержание и благоустройство исторического военно-мемориального комплекса «Бендерская крепость» и парка им. А. Невского</t>
  </si>
  <si>
    <t>на содержание мемориального комплекса "Кицканский плацдарм"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</si>
</sst>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0" xfId="0" applyNumberFormat="1" applyFont="1"/>
    <xf numFmtId="3" fontId="2" fillId="3" borderId="0" xfId="0" applyNumberFormat="1" applyFont="1" applyFill="1"/>
    <xf numFmtId="3" fontId="2" fillId="0" borderId="10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2" borderId="1" xfId="1" applyNumberFormat="1" applyFont="1" applyFill="1" applyBorder="1" applyAlignment="1">
      <alignment vertical="center" wrapText="1"/>
    </xf>
    <xf numFmtId="3" fontId="6" fillId="0" borderId="1" xfId="1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wrapText="1"/>
    </xf>
    <xf numFmtId="3" fontId="8" fillId="0" borderId="1" xfId="0" applyNumberFormat="1" applyFont="1" applyBorder="1"/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wrapText="1"/>
    </xf>
  </cellXfs>
  <cellStyles count="11">
    <cellStyle name="Обычный" xfId="0" builtinId="0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view="pageBreakPreview" zoomScale="80" zoomScaleNormal="80" zoomScaleSheetLayoutView="80" workbookViewId="0">
      <pane xSplit="2" ySplit="7" topLeftCell="C11" activePane="bottomRight" state="frozenSplit"/>
      <selection pane="topRight" activeCell="B1" sqref="B1"/>
      <selection pane="bottomLeft" activeCell="A8" sqref="A8"/>
      <selection pane="bottomRight" activeCell="B14" sqref="B14"/>
    </sheetView>
  </sheetViews>
  <sheetFormatPr defaultColWidth="9.109375" defaultRowHeight="15.6" x14ac:dyDescent="0.3"/>
  <cols>
    <col min="1" max="1" width="6.109375" style="1" customWidth="1"/>
    <col min="2" max="2" width="43.21875" style="1" customWidth="1"/>
    <col min="3" max="3" width="12.33203125" style="1" customWidth="1"/>
    <col min="4" max="5" width="13.6640625" style="1" bestFit="1" customWidth="1"/>
    <col min="6" max="6" width="11.88671875" style="1" customWidth="1"/>
    <col min="7" max="7" width="13.6640625" style="25" bestFit="1" customWidth="1"/>
    <col min="8" max="8" width="13.6640625" style="1" bestFit="1" customWidth="1"/>
    <col min="9" max="9" width="15.5546875" style="1" customWidth="1"/>
    <col min="10" max="10" width="12.109375" style="1" customWidth="1"/>
    <col min="11" max="11" width="15.5546875" style="1" customWidth="1"/>
    <col min="12" max="12" width="4.33203125" style="1" customWidth="1"/>
    <col min="13" max="13" width="6.33203125" style="1" hidden="1" customWidth="1"/>
    <col min="14" max="14" width="60.6640625" style="1" hidden="1" customWidth="1"/>
    <col min="15" max="15" width="12.5546875" style="1" hidden="1" customWidth="1"/>
    <col min="16" max="17" width="11.5546875" style="1" hidden="1" customWidth="1"/>
    <col min="18" max="18" width="12.5546875" style="1" hidden="1" customWidth="1"/>
    <col min="19" max="20" width="11.5546875" style="1" hidden="1" customWidth="1"/>
    <col min="21" max="21" width="13.44140625" style="1" hidden="1" customWidth="1"/>
    <col min="22" max="22" width="11.5546875" style="1" hidden="1" customWidth="1"/>
    <col min="23" max="23" width="12.5546875" style="1" hidden="1" customWidth="1"/>
    <col min="24" max="16384" width="9.109375" style="1"/>
  </cols>
  <sheetData>
    <row r="1" spans="1:23" x14ac:dyDescent="0.3">
      <c r="B1" s="24"/>
      <c r="K1" s="2" t="s">
        <v>26</v>
      </c>
    </row>
    <row r="2" spans="1:23" x14ac:dyDescent="0.3">
      <c r="K2" s="2" t="s">
        <v>15</v>
      </c>
    </row>
    <row r="3" spans="1:23" x14ac:dyDescent="0.3">
      <c r="K3" s="2" t="s">
        <v>45</v>
      </c>
    </row>
    <row r="4" spans="1:23" x14ac:dyDescent="0.3">
      <c r="K4" s="2"/>
    </row>
    <row r="5" spans="1:23" x14ac:dyDescent="0.3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23" ht="16.2" thickBot="1" x14ac:dyDescent="0.35">
      <c r="G6" s="1"/>
      <c r="K6" s="2" t="s">
        <v>16</v>
      </c>
    </row>
    <row r="7" spans="1:23" s="3" customFormat="1" ht="16.2" thickBot="1" x14ac:dyDescent="0.35">
      <c r="A7" s="8" t="s">
        <v>10</v>
      </c>
      <c r="B7" s="9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1" t="s">
        <v>5</v>
      </c>
      <c r="H7" s="10" t="s">
        <v>6</v>
      </c>
      <c r="I7" s="10" t="s">
        <v>7</v>
      </c>
      <c r="J7" s="10" t="s">
        <v>8</v>
      </c>
      <c r="K7" s="12" t="s">
        <v>9</v>
      </c>
      <c r="M7" s="27" t="s">
        <v>10</v>
      </c>
      <c r="N7" s="28" t="s">
        <v>0</v>
      </c>
      <c r="O7" s="27" t="s">
        <v>1</v>
      </c>
      <c r="P7" s="27" t="s">
        <v>2</v>
      </c>
      <c r="Q7" s="27" t="s">
        <v>3</v>
      </c>
      <c r="R7" s="27" t="s">
        <v>4</v>
      </c>
      <c r="S7" s="27" t="s">
        <v>5</v>
      </c>
      <c r="T7" s="27" t="s">
        <v>6</v>
      </c>
      <c r="U7" s="27" t="s">
        <v>7</v>
      </c>
      <c r="V7" s="27" t="s">
        <v>8</v>
      </c>
      <c r="W7" s="27" t="s">
        <v>9</v>
      </c>
    </row>
    <row r="8" spans="1:23" s="3" customFormat="1" x14ac:dyDescent="0.3">
      <c r="A8" s="14" t="s">
        <v>18</v>
      </c>
      <c r="B8" s="7" t="s">
        <v>12</v>
      </c>
      <c r="C8" s="16">
        <v>460724198</v>
      </c>
      <c r="D8" s="16">
        <v>43166104</v>
      </c>
      <c r="E8" s="16">
        <v>289025013</v>
      </c>
      <c r="F8" s="16">
        <v>267575798</v>
      </c>
      <c r="G8" s="17">
        <v>110373851</v>
      </c>
      <c r="H8" s="16">
        <v>165861717</v>
      </c>
      <c r="I8" s="16">
        <v>90892971</v>
      </c>
      <c r="J8" s="16">
        <v>49700608</v>
      </c>
      <c r="K8" s="18">
        <f>SUM(C8:J8)</f>
        <v>1477320260</v>
      </c>
      <c r="M8" s="29" t="s">
        <v>18</v>
      </c>
      <c r="N8" s="30" t="s">
        <v>12</v>
      </c>
      <c r="O8" s="31">
        <v>390275354</v>
      </c>
      <c r="P8" s="31">
        <v>40683022</v>
      </c>
      <c r="Q8" s="31">
        <v>250128366</v>
      </c>
      <c r="R8" s="32">
        <v>225158240</v>
      </c>
      <c r="S8" s="32">
        <v>98813003</v>
      </c>
      <c r="T8" s="32">
        <v>139557867</v>
      </c>
      <c r="U8" s="31">
        <v>69626559</v>
      </c>
      <c r="V8" s="31">
        <v>40599196</v>
      </c>
      <c r="W8" s="31">
        <f>SUM(O8:V8)</f>
        <v>1254841607</v>
      </c>
    </row>
    <row r="9" spans="1:23" s="3" customFormat="1" x14ac:dyDescent="0.3">
      <c r="A9" s="15" t="s">
        <v>19</v>
      </c>
      <c r="B9" s="4" t="s">
        <v>40</v>
      </c>
      <c r="C9" s="19">
        <f>460724198</f>
        <v>460724198</v>
      </c>
      <c r="D9" s="19">
        <f>43166104</f>
        <v>43166104</v>
      </c>
      <c r="E9" s="19">
        <v>324120283</v>
      </c>
      <c r="F9" s="19">
        <f>267575798</f>
        <v>267575798</v>
      </c>
      <c r="G9" s="19">
        <f>135818987</f>
        <v>135818987</v>
      </c>
      <c r="H9" s="19">
        <f>220697740</f>
        <v>220697740</v>
      </c>
      <c r="I9" s="19">
        <f>135147647</f>
        <v>135147647</v>
      </c>
      <c r="J9" s="19">
        <f>76621877</f>
        <v>76621877</v>
      </c>
      <c r="K9" s="20">
        <f>SUM(C9:J9)</f>
        <v>1663872634</v>
      </c>
      <c r="L9" s="6"/>
      <c r="M9" s="29" t="s">
        <v>19</v>
      </c>
      <c r="N9" s="30" t="s">
        <v>41</v>
      </c>
      <c r="O9" s="33">
        <v>434409981</v>
      </c>
      <c r="P9" s="33">
        <v>47093074</v>
      </c>
      <c r="Q9" s="33">
        <v>325871061</v>
      </c>
      <c r="R9" s="33">
        <v>254117771</v>
      </c>
      <c r="S9" s="33">
        <v>131386790</v>
      </c>
      <c r="T9" s="33">
        <v>210660691</v>
      </c>
      <c r="U9" s="33">
        <v>129224233</v>
      </c>
      <c r="V9" s="33">
        <v>75134107</v>
      </c>
      <c r="W9" s="33">
        <f t="shared" ref="W9:W24" si="0">SUM(O9:V9)</f>
        <v>1607897708</v>
      </c>
    </row>
    <row r="10" spans="1:23" s="3" customFormat="1" x14ac:dyDescent="0.3">
      <c r="A10" s="13" t="s">
        <v>48</v>
      </c>
      <c r="B10" s="5" t="s">
        <v>51</v>
      </c>
      <c r="C10" s="26">
        <f>16274747+82066+328</f>
        <v>16357141</v>
      </c>
      <c r="D10" s="21">
        <v>1228399</v>
      </c>
      <c r="E10" s="21">
        <f>12112932+14904</f>
        <v>12127836</v>
      </c>
      <c r="F10" s="21">
        <v>12777206</v>
      </c>
      <c r="G10" s="21">
        <v>4740629</v>
      </c>
      <c r="H10" s="21">
        <v>6596275</v>
      </c>
      <c r="I10" s="21">
        <v>4328873</v>
      </c>
      <c r="J10" s="21">
        <v>3325774</v>
      </c>
      <c r="K10" s="23">
        <f t="shared" ref="K10:K22" si="1">SUM(C10:J10)</f>
        <v>61482133</v>
      </c>
      <c r="L10" s="6"/>
      <c r="M10" s="34" t="s">
        <v>38</v>
      </c>
      <c r="N10" s="35" t="s">
        <v>39</v>
      </c>
      <c r="O10" s="36">
        <v>8600000</v>
      </c>
      <c r="P10" s="36">
        <v>513542</v>
      </c>
      <c r="Q10" s="36">
        <v>3633572</v>
      </c>
      <c r="R10" s="36">
        <v>1573173</v>
      </c>
      <c r="S10" s="36">
        <v>946961</v>
      </c>
      <c r="T10" s="36">
        <v>882339</v>
      </c>
      <c r="U10" s="36">
        <v>293472</v>
      </c>
      <c r="V10" s="36">
        <v>481304</v>
      </c>
      <c r="W10" s="36">
        <f t="shared" si="0"/>
        <v>16924363</v>
      </c>
    </row>
    <row r="11" spans="1:23" s="3" customFormat="1" ht="31.2" x14ac:dyDescent="0.3">
      <c r="A11" s="13" t="s">
        <v>47</v>
      </c>
      <c r="B11" s="5" t="s">
        <v>52</v>
      </c>
      <c r="C11" s="26">
        <v>5696252</v>
      </c>
      <c r="D11" s="21">
        <v>437544</v>
      </c>
      <c r="E11" s="21">
        <v>2421641</v>
      </c>
      <c r="F11" s="21">
        <v>1583255</v>
      </c>
      <c r="G11" s="21">
        <v>392988</v>
      </c>
      <c r="H11" s="21"/>
      <c r="I11" s="21"/>
      <c r="J11" s="21"/>
      <c r="K11" s="23">
        <f t="shared" ref="K11:K13" si="2">SUM(C11:J11)</f>
        <v>10531680</v>
      </c>
      <c r="L11" s="6"/>
      <c r="M11" s="34" t="s">
        <v>38</v>
      </c>
      <c r="N11" s="35" t="s">
        <v>39</v>
      </c>
      <c r="O11" s="36">
        <v>8600000</v>
      </c>
      <c r="P11" s="36">
        <v>513542</v>
      </c>
      <c r="Q11" s="36">
        <v>3633572</v>
      </c>
      <c r="R11" s="36">
        <v>1573173</v>
      </c>
      <c r="S11" s="36">
        <v>946961</v>
      </c>
      <c r="T11" s="36">
        <v>882339</v>
      </c>
      <c r="U11" s="36">
        <v>293472</v>
      </c>
      <c r="V11" s="36">
        <v>481304</v>
      </c>
      <c r="W11" s="36">
        <f t="shared" ref="W11:W13" si="3">SUM(O11:V11)</f>
        <v>16924363</v>
      </c>
    </row>
    <row r="12" spans="1:23" s="3" customFormat="1" ht="31.2" x14ac:dyDescent="0.3">
      <c r="A12" s="13" t="s">
        <v>49</v>
      </c>
      <c r="B12" s="5" t="s">
        <v>53</v>
      </c>
      <c r="C12" s="26">
        <v>33750</v>
      </c>
      <c r="D12" s="21">
        <v>13500</v>
      </c>
      <c r="E12" s="21">
        <v>186930</v>
      </c>
      <c r="F12" s="21">
        <v>27000</v>
      </c>
      <c r="G12" s="21">
        <v>27000</v>
      </c>
      <c r="H12" s="21">
        <v>98000</v>
      </c>
      <c r="I12" s="21">
        <v>150000</v>
      </c>
      <c r="J12" s="21">
        <v>6750</v>
      </c>
      <c r="K12" s="23">
        <f t="shared" si="2"/>
        <v>542930</v>
      </c>
      <c r="L12" s="6"/>
      <c r="M12" s="34" t="s">
        <v>38</v>
      </c>
      <c r="N12" s="35" t="s">
        <v>39</v>
      </c>
      <c r="O12" s="36">
        <v>8600000</v>
      </c>
      <c r="P12" s="36">
        <v>513542</v>
      </c>
      <c r="Q12" s="36">
        <v>3633572</v>
      </c>
      <c r="R12" s="36">
        <v>1573173</v>
      </c>
      <c r="S12" s="36">
        <v>946961</v>
      </c>
      <c r="T12" s="36">
        <v>882339</v>
      </c>
      <c r="U12" s="36">
        <v>293472</v>
      </c>
      <c r="V12" s="36">
        <v>481304</v>
      </c>
      <c r="W12" s="36">
        <f t="shared" si="3"/>
        <v>16924363</v>
      </c>
    </row>
    <row r="13" spans="1:23" s="3" customFormat="1" ht="31.2" x14ac:dyDescent="0.3">
      <c r="A13" s="13" t="s">
        <v>50</v>
      </c>
      <c r="B13" s="5" t="s">
        <v>36</v>
      </c>
      <c r="C13" s="26">
        <v>14311588</v>
      </c>
      <c r="D13" s="21"/>
      <c r="E13" s="21">
        <v>18037514</v>
      </c>
      <c r="F13" s="21"/>
      <c r="G13" s="21"/>
      <c r="H13" s="21"/>
      <c r="I13" s="21"/>
      <c r="J13" s="21"/>
      <c r="K13" s="23">
        <f t="shared" si="2"/>
        <v>32349102</v>
      </c>
      <c r="L13" s="6"/>
      <c r="M13" s="34" t="s">
        <v>38</v>
      </c>
      <c r="N13" s="35" t="s">
        <v>39</v>
      </c>
      <c r="O13" s="36">
        <v>8600000</v>
      </c>
      <c r="P13" s="36">
        <v>513542</v>
      </c>
      <c r="Q13" s="36">
        <v>3633572</v>
      </c>
      <c r="R13" s="36">
        <v>1573173</v>
      </c>
      <c r="S13" s="36">
        <v>946961</v>
      </c>
      <c r="T13" s="36">
        <v>882339</v>
      </c>
      <c r="U13" s="36">
        <v>293472</v>
      </c>
      <c r="V13" s="36">
        <v>481304</v>
      </c>
      <c r="W13" s="36">
        <f t="shared" si="3"/>
        <v>16924363</v>
      </c>
    </row>
    <row r="14" spans="1:23" s="3" customFormat="1" x14ac:dyDescent="0.3">
      <c r="A14" s="15" t="s">
        <v>20</v>
      </c>
      <c r="B14" s="4" t="s">
        <v>11</v>
      </c>
      <c r="C14" s="19">
        <f t="shared" ref="C14:J14" si="4">C9-C8</f>
        <v>0</v>
      </c>
      <c r="D14" s="19">
        <f t="shared" si="4"/>
        <v>0</v>
      </c>
      <c r="E14" s="19">
        <f t="shared" si="4"/>
        <v>35095270</v>
      </c>
      <c r="F14" s="19">
        <f t="shared" si="4"/>
        <v>0</v>
      </c>
      <c r="G14" s="19">
        <f t="shared" si="4"/>
        <v>25445136</v>
      </c>
      <c r="H14" s="19">
        <f t="shared" si="4"/>
        <v>54836023</v>
      </c>
      <c r="I14" s="19">
        <f t="shared" si="4"/>
        <v>44254676</v>
      </c>
      <c r="J14" s="19">
        <f t="shared" si="4"/>
        <v>26921269</v>
      </c>
      <c r="K14" s="20">
        <f t="shared" si="1"/>
        <v>186552374</v>
      </c>
      <c r="M14" s="29" t="s">
        <v>20</v>
      </c>
      <c r="N14" s="30" t="s">
        <v>11</v>
      </c>
      <c r="O14" s="33">
        <v>44134627</v>
      </c>
      <c r="P14" s="33">
        <v>6410052</v>
      </c>
      <c r="Q14" s="33">
        <v>75742695</v>
      </c>
      <c r="R14" s="33">
        <v>28959531</v>
      </c>
      <c r="S14" s="33">
        <v>32573787</v>
      </c>
      <c r="T14" s="33">
        <v>71102824</v>
      </c>
      <c r="U14" s="33">
        <v>59597674</v>
      </c>
      <c r="V14" s="33">
        <v>34534911</v>
      </c>
      <c r="W14" s="33">
        <f t="shared" si="0"/>
        <v>353056101</v>
      </c>
    </row>
    <row r="15" spans="1:23" s="6" customFormat="1" ht="31.2" x14ac:dyDescent="0.3">
      <c r="A15" s="15" t="s">
        <v>21</v>
      </c>
      <c r="B15" s="4" t="s">
        <v>13</v>
      </c>
      <c r="C15" s="19">
        <f>SUM(C16+C18)</f>
        <v>0</v>
      </c>
      <c r="D15" s="19">
        <f t="shared" ref="D15:J15" si="5">SUM(D16+D18)</f>
        <v>0</v>
      </c>
      <c r="E15" s="19">
        <f t="shared" si="5"/>
        <v>35095270</v>
      </c>
      <c r="F15" s="19">
        <f t="shared" si="5"/>
        <v>0</v>
      </c>
      <c r="G15" s="19">
        <f t="shared" si="5"/>
        <v>25445136</v>
      </c>
      <c r="H15" s="19">
        <f t="shared" si="5"/>
        <v>54836023</v>
      </c>
      <c r="I15" s="19">
        <f t="shared" si="5"/>
        <v>44254676</v>
      </c>
      <c r="J15" s="19">
        <f t="shared" si="5"/>
        <v>26921269</v>
      </c>
      <c r="K15" s="20">
        <f t="shared" si="1"/>
        <v>186552374</v>
      </c>
      <c r="L15" s="3"/>
      <c r="M15" s="29" t="s">
        <v>21</v>
      </c>
      <c r="N15" s="30" t="s">
        <v>13</v>
      </c>
      <c r="O15" s="33">
        <v>44134627</v>
      </c>
      <c r="P15" s="33">
        <v>6410052</v>
      </c>
      <c r="Q15" s="33">
        <v>75742695</v>
      </c>
      <c r="R15" s="33">
        <v>28959531</v>
      </c>
      <c r="S15" s="33">
        <v>32573787</v>
      </c>
      <c r="T15" s="33">
        <v>71102824</v>
      </c>
      <c r="U15" s="33">
        <v>59597674</v>
      </c>
      <c r="V15" s="33">
        <v>34534911</v>
      </c>
      <c r="W15" s="33">
        <f t="shared" si="0"/>
        <v>353056101</v>
      </c>
    </row>
    <row r="16" spans="1:23" s="3" customFormat="1" ht="31.2" x14ac:dyDescent="0.3">
      <c r="A16" s="13" t="s">
        <v>23</v>
      </c>
      <c r="B16" s="5" t="s">
        <v>14</v>
      </c>
      <c r="C16" s="21"/>
      <c r="D16" s="21"/>
      <c r="E16" s="21">
        <v>30911568</v>
      </c>
      <c r="F16" s="21">
        <v>0</v>
      </c>
      <c r="G16" s="21">
        <v>25445136</v>
      </c>
      <c r="H16" s="21">
        <v>54836023</v>
      </c>
      <c r="I16" s="21">
        <v>44254676</v>
      </c>
      <c r="J16" s="21">
        <v>26921269</v>
      </c>
      <c r="K16" s="23">
        <f t="shared" si="1"/>
        <v>182368672</v>
      </c>
      <c r="L16" s="6"/>
      <c r="M16" s="34" t="s">
        <v>23</v>
      </c>
      <c r="N16" s="35" t="s">
        <v>14</v>
      </c>
      <c r="O16" s="36">
        <v>0</v>
      </c>
      <c r="P16" s="36">
        <v>0</v>
      </c>
      <c r="Q16" s="36">
        <v>56066647</v>
      </c>
      <c r="R16" s="36">
        <v>0</v>
      </c>
      <c r="S16" s="36">
        <v>22025902</v>
      </c>
      <c r="T16" s="36">
        <v>56616867</v>
      </c>
      <c r="U16" s="36">
        <v>47489725</v>
      </c>
      <c r="V16" s="36">
        <v>25973001</v>
      </c>
      <c r="W16" s="36">
        <f t="shared" si="0"/>
        <v>208172142</v>
      </c>
    </row>
    <row r="17" spans="1:23" s="3" customFormat="1" ht="31.2" x14ac:dyDescent="0.3">
      <c r="A17" s="13" t="s">
        <v>24</v>
      </c>
      <c r="B17" s="5" t="s">
        <v>36</v>
      </c>
      <c r="C17" s="21"/>
      <c r="D17" s="21"/>
      <c r="E17" s="21">
        <v>18037514</v>
      </c>
      <c r="F17" s="21"/>
      <c r="G17" s="21"/>
      <c r="H17" s="21"/>
      <c r="I17" s="21"/>
      <c r="J17" s="21"/>
      <c r="K17" s="23">
        <f t="shared" si="1"/>
        <v>18037514</v>
      </c>
      <c r="L17" s="6"/>
      <c r="M17" s="34" t="s">
        <v>24</v>
      </c>
      <c r="N17" s="35" t="s">
        <v>36</v>
      </c>
      <c r="O17" s="36"/>
      <c r="P17" s="36"/>
      <c r="Q17" s="36">
        <v>18037514</v>
      </c>
      <c r="R17" s="36"/>
      <c r="S17" s="36"/>
      <c r="T17" s="36"/>
      <c r="U17" s="36"/>
      <c r="V17" s="36"/>
      <c r="W17" s="36">
        <f t="shared" si="0"/>
        <v>18037514</v>
      </c>
    </row>
    <row r="18" spans="1:23" s="3" customFormat="1" ht="62.4" x14ac:dyDescent="0.3">
      <c r="A18" s="13" t="s">
        <v>35</v>
      </c>
      <c r="B18" s="5" t="s">
        <v>37</v>
      </c>
      <c r="C18" s="21"/>
      <c r="D18" s="21"/>
      <c r="E18" s="21">
        <v>4183702</v>
      </c>
      <c r="F18" s="21"/>
      <c r="G18" s="21"/>
      <c r="H18" s="21"/>
      <c r="I18" s="21"/>
      <c r="J18" s="21"/>
      <c r="K18" s="23">
        <f t="shared" ref="K18" si="6">SUM(C18:J18)</f>
        <v>4183702</v>
      </c>
      <c r="L18" s="6"/>
      <c r="M18" s="34" t="s">
        <v>35</v>
      </c>
      <c r="N18" s="35" t="s">
        <v>37</v>
      </c>
      <c r="O18" s="36"/>
      <c r="P18" s="36"/>
      <c r="Q18" s="36">
        <v>15277315</v>
      </c>
      <c r="R18" s="36"/>
      <c r="S18" s="36"/>
      <c r="T18" s="36"/>
      <c r="U18" s="36"/>
      <c r="V18" s="36"/>
      <c r="W18" s="36">
        <f t="shared" si="0"/>
        <v>15277315</v>
      </c>
    </row>
    <row r="19" spans="1:23" ht="31.2" x14ac:dyDescent="0.3">
      <c r="A19" s="15" t="s">
        <v>22</v>
      </c>
      <c r="B19" s="4" t="s">
        <v>34</v>
      </c>
      <c r="C19" s="19">
        <f t="shared" ref="C19:J19" si="7">SUM(C20+C21+C22+C23+C24)</f>
        <v>41884114</v>
      </c>
      <c r="D19" s="19">
        <f t="shared" si="7"/>
        <v>1408125</v>
      </c>
      <c r="E19" s="19">
        <f t="shared" si="7"/>
        <v>27252949</v>
      </c>
      <c r="F19" s="19">
        <f t="shared" si="7"/>
        <v>39869294</v>
      </c>
      <c r="G19" s="19">
        <f t="shared" si="7"/>
        <v>27944338</v>
      </c>
      <c r="H19" s="19">
        <f t="shared" si="7"/>
        <v>44726399</v>
      </c>
      <c r="I19" s="19">
        <f t="shared" si="7"/>
        <v>25546630</v>
      </c>
      <c r="J19" s="19">
        <f t="shared" si="7"/>
        <v>21686407</v>
      </c>
      <c r="K19" s="20">
        <f t="shared" si="1"/>
        <v>230318256</v>
      </c>
      <c r="M19" s="29" t="s">
        <v>27</v>
      </c>
      <c r="N19" s="30" t="s">
        <v>34</v>
      </c>
      <c r="O19" s="33">
        <f t="shared" ref="O19:V19" si="8">O20+O21+O22+O23+O24</f>
        <v>47696234</v>
      </c>
      <c r="P19" s="33">
        <f t="shared" si="8"/>
        <v>2848108</v>
      </c>
      <c r="Q19" s="33">
        <f t="shared" si="8"/>
        <v>31884759</v>
      </c>
      <c r="R19" s="33">
        <f t="shared" si="8"/>
        <v>33080337</v>
      </c>
      <c r="S19" s="33">
        <f t="shared" si="8"/>
        <v>22052470</v>
      </c>
      <c r="T19" s="33">
        <f t="shared" si="8"/>
        <v>40057429</v>
      </c>
      <c r="U19" s="33">
        <f t="shared" si="8"/>
        <v>22379322</v>
      </c>
      <c r="V19" s="33">
        <f t="shared" si="8"/>
        <v>17598830</v>
      </c>
      <c r="W19" s="33">
        <f>SUM(O19:V19)</f>
        <v>217597489</v>
      </c>
    </row>
    <row r="20" spans="1:23" ht="31.2" x14ac:dyDescent="0.3">
      <c r="A20" s="13" t="s">
        <v>54</v>
      </c>
      <c r="B20" s="5" t="s">
        <v>44</v>
      </c>
      <c r="C20" s="21">
        <v>2642636</v>
      </c>
      <c r="D20" s="21">
        <v>61398</v>
      </c>
      <c r="E20" s="21">
        <v>1635685</v>
      </c>
      <c r="F20" s="21">
        <v>1167261</v>
      </c>
      <c r="G20" s="22">
        <v>740506</v>
      </c>
      <c r="H20" s="21">
        <v>1177773</v>
      </c>
      <c r="I20" s="21">
        <v>733870</v>
      </c>
      <c r="J20" s="21">
        <v>465865</v>
      </c>
      <c r="K20" s="23">
        <f t="shared" si="1"/>
        <v>8624994</v>
      </c>
      <c r="M20" s="34" t="s">
        <v>28</v>
      </c>
      <c r="N20" s="35" t="s">
        <v>25</v>
      </c>
      <c r="O20" s="36">
        <v>2313961</v>
      </c>
      <c r="P20" s="36">
        <v>112828</v>
      </c>
      <c r="Q20" s="36">
        <v>789570</v>
      </c>
      <c r="R20" s="36">
        <v>527920</v>
      </c>
      <c r="S20" s="36">
        <v>513553</v>
      </c>
      <c r="T20" s="36">
        <v>1169966</v>
      </c>
      <c r="U20" s="36">
        <v>553104</v>
      </c>
      <c r="V20" s="36">
        <v>376002</v>
      </c>
      <c r="W20" s="36">
        <f t="shared" si="0"/>
        <v>6356904</v>
      </c>
    </row>
    <row r="21" spans="1:23" ht="31.2" x14ac:dyDescent="0.3">
      <c r="A21" s="13" t="s">
        <v>55</v>
      </c>
      <c r="B21" s="5" t="s">
        <v>56</v>
      </c>
      <c r="C21" s="21">
        <v>499587</v>
      </c>
      <c r="D21" s="21"/>
      <c r="E21" s="21"/>
      <c r="F21" s="21"/>
      <c r="G21" s="22"/>
      <c r="H21" s="21"/>
      <c r="I21" s="21"/>
      <c r="J21" s="21"/>
      <c r="K21" s="23">
        <f t="shared" si="1"/>
        <v>499587</v>
      </c>
      <c r="M21" s="34" t="s">
        <v>29</v>
      </c>
      <c r="N21" s="35" t="s">
        <v>17</v>
      </c>
      <c r="O21" s="36">
        <v>2444377</v>
      </c>
      <c r="P21" s="36"/>
      <c r="Q21" s="36"/>
      <c r="R21" s="36"/>
      <c r="S21" s="36"/>
      <c r="T21" s="36"/>
      <c r="U21" s="36"/>
      <c r="V21" s="36"/>
      <c r="W21" s="36">
        <f t="shared" si="0"/>
        <v>2444377</v>
      </c>
    </row>
    <row r="22" spans="1:23" ht="31.2" x14ac:dyDescent="0.3">
      <c r="A22" s="13" t="s">
        <v>58</v>
      </c>
      <c r="B22" s="5" t="s">
        <v>57</v>
      </c>
      <c r="C22" s="21">
        <v>38741891</v>
      </c>
      <c r="D22" s="21">
        <v>1346727</v>
      </c>
      <c r="E22" s="21">
        <v>24795340</v>
      </c>
      <c r="F22" s="21">
        <v>38702033</v>
      </c>
      <c r="G22" s="21">
        <v>27203832</v>
      </c>
      <c r="H22" s="21">
        <v>43398626</v>
      </c>
      <c r="I22" s="21">
        <v>24812760</v>
      </c>
      <c r="J22" s="21">
        <v>21220542</v>
      </c>
      <c r="K22" s="23">
        <f t="shared" si="1"/>
        <v>220221751</v>
      </c>
      <c r="M22" s="34" t="s">
        <v>30</v>
      </c>
      <c r="N22" s="35" t="s">
        <v>32</v>
      </c>
      <c r="O22" s="36">
        <v>42937896</v>
      </c>
      <c r="P22" s="36">
        <v>2735280</v>
      </c>
      <c r="Q22" s="36">
        <v>30273265</v>
      </c>
      <c r="R22" s="36">
        <v>32552417</v>
      </c>
      <c r="S22" s="36">
        <v>21538917</v>
      </c>
      <c r="T22" s="36">
        <v>38846541</v>
      </c>
      <c r="U22" s="36">
        <v>21826218</v>
      </c>
      <c r="V22" s="36">
        <v>17222828</v>
      </c>
      <c r="W22" s="36">
        <f t="shared" si="0"/>
        <v>207933362</v>
      </c>
    </row>
    <row r="23" spans="1:23" ht="62.4" x14ac:dyDescent="0.3">
      <c r="A23" s="39" t="s">
        <v>59</v>
      </c>
      <c r="B23" s="40" t="s">
        <v>61</v>
      </c>
      <c r="C23" s="41"/>
      <c r="D23" s="41"/>
      <c r="E23" s="41">
        <v>821924</v>
      </c>
      <c r="F23" s="41"/>
      <c r="G23" s="42"/>
      <c r="H23" s="41"/>
      <c r="I23" s="41"/>
      <c r="J23" s="41"/>
      <c r="K23" s="43">
        <f t="shared" ref="K23" si="9">SUM(C23:J23)</f>
        <v>821924</v>
      </c>
      <c r="M23" s="34" t="s">
        <v>31</v>
      </c>
      <c r="N23" s="35" t="s">
        <v>33</v>
      </c>
      <c r="O23" s="36"/>
      <c r="P23" s="36"/>
      <c r="Q23" s="36">
        <v>821924</v>
      </c>
      <c r="R23" s="36"/>
      <c r="S23" s="36"/>
      <c r="T23" s="36"/>
      <c r="U23" s="36"/>
      <c r="V23" s="36"/>
      <c r="W23" s="36">
        <f t="shared" si="0"/>
        <v>821924</v>
      </c>
    </row>
    <row r="24" spans="1:23" ht="31.8" thickBot="1" x14ac:dyDescent="0.35">
      <c r="A24" s="44" t="s">
        <v>60</v>
      </c>
      <c r="B24" s="45" t="s">
        <v>62</v>
      </c>
      <c r="C24" s="46"/>
      <c r="D24" s="46"/>
      <c r="E24" s="46"/>
      <c r="F24" s="46"/>
      <c r="G24" s="47"/>
      <c r="H24" s="46">
        <v>150000</v>
      </c>
      <c r="I24" s="46"/>
      <c r="J24" s="46"/>
      <c r="K24" s="48">
        <f t="shared" ref="K24" si="10">SUM(C24:J24)</f>
        <v>150000</v>
      </c>
      <c r="M24" s="34" t="s">
        <v>42</v>
      </c>
      <c r="N24" s="37" t="s">
        <v>43</v>
      </c>
      <c r="O24" s="38"/>
      <c r="P24" s="38"/>
      <c r="Q24" s="38"/>
      <c r="R24" s="38"/>
      <c r="S24" s="38"/>
      <c r="T24" s="38">
        <v>40922</v>
      </c>
      <c r="U24" s="38"/>
      <c r="V24" s="38"/>
      <c r="W24" s="38">
        <f t="shared" si="0"/>
        <v>40922</v>
      </c>
    </row>
  </sheetData>
  <mergeCells count="1">
    <mergeCell ref="A5:K5"/>
  </mergeCells>
  <phoneticPr fontId="1" type="noConversion"/>
  <printOptions horizontalCentered="1"/>
  <pageMargins left="0.23622047244094491" right="0.15748031496062992" top="0.59055118110236227" bottom="0" header="0" footer="0"/>
  <pageSetup paperSize="9" scale="83" firstPageNumber="189" fitToHeight="9" orientation="landscape" useFirstPageNumber="1" verticalDpi="180" r:id="rId1"/>
  <headerFooter>
    <oddHeader>&amp;C&amp;P</oddHeader>
  </headerFooter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(осн)</vt:lpstr>
      <vt:lpstr>'Приложение № 4 (осн)'!Заголовки_для_печати</vt:lpstr>
      <vt:lpstr>'Приложение № 4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2022-12-19T08:00:31Z</dcterms:modified>
</cp:coreProperties>
</file>