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tabRatio="839" activeTab="0"/>
  </bookViews>
  <sheets>
    <sheet name=" прил.№2  (2)" sheetId="1" r:id="rId1"/>
  </sheets>
  <definedNames>
    <definedName name="_xlnm.Print_Titles" localSheetId="0">' прил.№2  (2)'!$17:$18</definedName>
    <definedName name="_xlnm.Print_Area" localSheetId="0">' прил.№2  (2)'!$A$1:$E$241</definedName>
  </definedNames>
  <calcPr fullCalcOnLoad="1"/>
</workbook>
</file>

<file path=xl/sharedStrings.xml><?xml version="1.0" encoding="utf-8"?>
<sst xmlns="http://schemas.openxmlformats.org/spreadsheetml/2006/main" count="269" uniqueCount="264">
  <si>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</si>
  <si>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</si>
  <si>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</si>
  <si>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</si>
  <si>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</si>
  <si>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</si>
  <si>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</si>
  <si>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</si>
  <si>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</si>
  <si>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</si>
  <si>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</si>
  <si>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</si>
  <si>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</si>
  <si>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</si>
  <si>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</si>
  <si>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</si>
  <si>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</si>
  <si>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</si>
  <si>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</si>
  <si>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</si>
  <si>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</si>
  <si>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</si>
  <si>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</si>
  <si>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</si>
  <si>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</si>
  <si>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</si>
  <si>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</si>
  <si>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</si>
  <si>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</si>
  <si>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</si>
  <si>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</si>
  <si>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</si>
  <si>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</si>
  <si>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</si>
  <si>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</si>
  <si>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</si>
  <si>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</si>
  <si>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</si>
  <si>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</si>
  <si>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</si>
  <si>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</si>
  <si>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</si>
  <si>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</si>
  <si>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</si>
  <si>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</si>
  <si>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</si>
  <si>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</si>
  <si>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</si>
  <si>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</si>
  <si>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</si>
  <si>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</si>
  <si>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</si>
  <si>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</si>
  <si>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</si>
  <si>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</si>
  <si>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</si>
  <si>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</si>
  <si>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</si>
  <si>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</si>
  <si>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</si>
  <si>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</si>
  <si>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</si>
  <si>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</si>
  <si>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</si>
  <si>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</si>
  <si>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</si>
  <si>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</si>
  <si>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</si>
  <si>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</si>
  <si>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</si>
  <si>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</si>
  <si>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</si>
  <si>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</si>
  <si>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</si>
  <si>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</si>
  <si>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</si>
  <si>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</si>
  <si>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</si>
  <si>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</si>
  <si>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</si>
  <si>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</si>
  <si>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</si>
  <si>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</si>
  <si>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</si>
  <si>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</si>
  <si>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</si>
  <si>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</si>
  <si>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</si>
  <si>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</si>
  <si>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</si>
  <si>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</si>
  <si>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</si>
  <si>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</si>
  <si>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</si>
  <si>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</si>
  <si>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</si>
  <si>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</si>
  <si>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</si>
  <si>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</si>
  <si>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</si>
  <si>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</si>
  <si>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</si>
  <si>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</si>
  <si>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</si>
  <si>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</si>
  <si>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</si>
  <si>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</si>
  <si>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</si>
  <si>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</si>
  <si>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</si>
  <si>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</si>
  <si>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</si>
  <si>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</si>
  <si>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</si>
  <si>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</si>
  <si>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</si>
  <si>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</si>
  <si>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</si>
  <si>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</si>
  <si>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</si>
  <si>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</si>
  <si>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</si>
  <si>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</si>
  <si>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</si>
  <si>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</si>
  <si>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</si>
  <si>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</si>
  <si>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</si>
  <si>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</si>
  <si>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</si>
  <si>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</si>
  <si>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</si>
  <si>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</si>
  <si>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</si>
  <si>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</si>
  <si>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</si>
  <si>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</si>
  <si>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</si>
  <si>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</si>
  <si>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</si>
  <si>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</si>
  <si>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</si>
  <si>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</si>
  <si>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</si>
  <si>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</si>
  <si>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</si>
  <si>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</si>
  <si>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</si>
  <si>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</si>
  <si>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</si>
  <si>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</si>
  <si>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</si>
  <si>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0100</t>
  </si>
  <si>
    <t>0101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</si>
  <si>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</si>
  <si>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</si>
  <si>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</si>
  <si>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</si>
  <si>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</si>
  <si>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</si>
  <si>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</si>
  <si>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</si>
  <si>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</si>
  <si>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</si>
  <si>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</si>
  <si>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</si>
  <si>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</si>
  <si>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</si>
  <si>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</si>
  <si>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</si>
  <si>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</si>
  <si>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</si>
  <si>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</si>
  <si>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</si>
  <si>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</si>
  <si>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</si>
  <si>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</si>
  <si>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</si>
  <si>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</si>
  <si>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</si>
  <si>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</si>
  <si>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</si>
  <si>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</si>
  <si>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</si>
  <si>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</si>
  <si>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</si>
  <si>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</si>
  <si>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</si>
  <si>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</si>
  <si>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</si>
  <si>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</si>
  <si>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</si>
  <si>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</si>
  <si>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</si>
  <si>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</si>
  <si>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</si>
  <si>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</si>
  <si>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</si>
  <si>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</si>
  <si>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 xml:space="preserve">страхования Приднестровской Молдавской Республики 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</si>
  <si>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</si>
  <si>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</si>
  <si>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</si>
  <si>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</si>
  <si>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</si>
  <si>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</si>
  <si>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</si>
  <si>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</si>
  <si>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</si>
  <si>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</si>
  <si>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</si>
  <si>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</si>
  <si>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</si>
  <si>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</si>
  <si>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</si>
  <si>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</si>
  <si>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</si>
  <si>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</si>
  <si>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</si>
  <si>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</si>
  <si>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</si>
  <si>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</si>
  <si>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</si>
  <si>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</si>
  <si>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</si>
  <si>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</si>
  <si>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</si>
  <si>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</si>
  <si>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</si>
  <si>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</si>
  <si>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</si>
  <si>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</si>
  <si>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</si>
  <si>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 xml:space="preserve">Расходы бюджета Единого государственного фонда социального страхования Приднестровской Молдавской Республики на 2022 год </t>
  </si>
  <si>
    <t>152400</t>
  </si>
  <si>
    <t>Выплата иных пособий на детей отдельным категориям граждан</t>
  </si>
  <si>
    <t>160317</t>
  </si>
  <si>
    <t>160157</t>
  </si>
  <si>
    <t>раз-дел</t>
  </si>
  <si>
    <t>под-раз-дел</t>
  </si>
  <si>
    <t>Выплата ежемесячных пособий по уходу за ребенком до достижения им возраста 2 (двух) лет отдельным категориям граждан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</si>
  <si>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</si>
  <si>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трудовых пенсий:                                                                                   -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</si>
  <si>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Сумма, руб.</t>
  </si>
  <si>
    <t>к Закону Приднестровской Молдавской Республики</t>
  </si>
  <si>
    <t xml:space="preserve"> Приложение № 2  </t>
  </si>
  <si>
    <t xml:space="preserve">                                                                                                    " </t>
  </si>
  <si>
    <t xml:space="preserve">"О внесении изменений </t>
  </si>
  <si>
    <t xml:space="preserve">в Закон Приднестровской Молдавской Республики </t>
  </si>
  <si>
    <t xml:space="preserve"> "О бюджете Единого государственного фонда социального</t>
  </si>
  <si>
    <t>на 2022 год"</t>
  </si>
  <si>
    <t xml:space="preserve">Приложение № 2  </t>
  </si>
  <si>
    <t>Содержание органов управления Фонда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</si>
  <si>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</si>
  <si>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получателям социальных пенсий в соответствии                                                  со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</si>
  <si>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</si>
  <si>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</si>
  <si>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                               -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</si>
  <si>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повышений к пенсиям гражданам, не менее 4 (четырех) месяцев находившимся на военной службе в период с 22 июня                                                              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</si>
  <si>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                                                                     с 22 июня 1941 года по 9 мая 1945 года</t>
  </si>
  <si>
    <t>выплата повышений к пенсиям гражданам, родившимся                                                       по 31 декабря 1931 года</t>
  </si>
  <si>
    <t>240300</t>
  </si>
  <si>
    <t>Капитальный ремонт</t>
  </si>
  <si>
    <t>капитальный ремонт административных зданий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</si>
</sst>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  <numFmt numFmtId="183" formatCode="#,##0.0000"/>
    <numFmt numFmtId="184" formatCode="0.0000"/>
    <numFmt numFmtId="185" formatCode="#,##0.000"/>
    <numFmt numFmtId="186" formatCode="_-* #,##0.000_р_._-;\-* #,##0.000_р_._-;_-* &quot;-&quot;??_р_._-;_-@_-"/>
    <numFmt numFmtId="187" formatCode="0.000%"/>
    <numFmt numFmtId="188" formatCode="#,##0.00000000"/>
    <numFmt numFmtId="189" formatCode="_-* #,##0.000\ _₽_-;\-* #,##0.000\ _₽_-;_-* &quot;-&quot;???\ _₽_-;_-@_-"/>
    <numFmt numFmtId="190" formatCode="0.0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top"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lef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175" fontId="2" fillId="33" borderId="0" xfId="77" applyNumberFormat="1" applyFont="1" applyFill="1" applyAlignment="1">
      <alignment/>
    </xf>
    <xf numFmtId="3" fontId="2" fillId="33" borderId="10" xfId="67" applyNumberFormat="1" applyFont="1" applyFill="1" applyBorder="1" applyAlignment="1">
      <alignment horizontal="right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3 2" xfId="49"/>
    <cellStyle name="Денежный 2 4" xfId="50"/>
    <cellStyle name="Денежный 3" xfId="51"/>
    <cellStyle name="Денежный 3 2" xfId="52"/>
    <cellStyle name="Денежный 3 2 2" xfId="53"/>
    <cellStyle name="Денежный 3 3" xfId="54"/>
    <cellStyle name="Денежный 3 3 2" xfId="55"/>
    <cellStyle name="Денежный 3 4" xfId="56"/>
    <cellStyle name="Денежный 4" xfId="57"/>
    <cellStyle name="Денежный 4 2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3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Финансовый 2 2 2" xfId="81"/>
    <cellStyle name="Финансовый 2 2 2 2" xfId="82"/>
    <cellStyle name="Финансовый 2 2 3" xfId="83"/>
    <cellStyle name="Финансовый 2 2 3 2" xfId="84"/>
    <cellStyle name="Финансовый 2 2 4" xfId="85"/>
    <cellStyle name="Финансовый 2 3" xfId="86"/>
    <cellStyle name="Финансовый 2 3 2" xfId="87"/>
    <cellStyle name="Финансовый 2 3 2 2" xfId="88"/>
    <cellStyle name="Финансовый 2 3 3" xfId="89"/>
    <cellStyle name="Финансовый 2 3 3 2" xfId="90"/>
    <cellStyle name="Финансовый 2 3 4" xfId="91"/>
    <cellStyle name="Финансовый 2 4" xfId="92"/>
    <cellStyle name="Финансовый 2 4 2" xfId="93"/>
    <cellStyle name="Финансовый 2 4 2 2" xfId="94"/>
    <cellStyle name="Финансовый 2 4 3" xfId="95"/>
    <cellStyle name="Финансовый 2 5" xfId="96"/>
    <cellStyle name="Финансовый 2 5 2" xfId="97"/>
    <cellStyle name="Финансовый 2 6" xfId="98"/>
    <cellStyle name="Финансовый 3" xfId="99"/>
    <cellStyle name="Финансовый 3 2" xfId="100"/>
    <cellStyle name="Финансовый 3 2 2" xfId="101"/>
    <cellStyle name="Финансовый 3 3" xfId="102"/>
    <cellStyle name="Финансовый 3 3 2" xfId="103"/>
    <cellStyle name="Финансовый 3 4" xfId="104"/>
    <cellStyle name="Финансовый 4" xfId="105"/>
    <cellStyle name="Финансовый 4 2" xfId="106"/>
    <cellStyle name="Финансовый 4 2 2" xfId="107"/>
    <cellStyle name="Финансовый 4 3" xfId="108"/>
    <cellStyle name="Финансовый 4 3 2" xfId="109"/>
    <cellStyle name="Финансовый 4 4" xfId="110"/>
    <cellStyle name="Финансовый 5" xfId="111"/>
    <cellStyle name="Финансовый 5 2" xfId="112"/>
    <cellStyle name="Финансовый 6" xfId="113"/>
    <cellStyle name="Хороший" xfId="11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X258"/>
  <sheetViews>
    <sheetView tabSelected="1" zoomScale="80" zoomScaleNormal="80" zoomScaleSheetLayoutView="80" workbookViewId="0" topLeftCell="A234">
      <selection activeCell="A239" sqref="A239:IV239"/>
    </sheetView>
  </sheetViews>
  <sheetFormatPr defaultColWidth="8.7109375" defaultRowHeight="17.25" customHeight="1"/>
  <cols>
    <col min="1" max="1" width="5.421875" style="1" customWidth="1"/>
    <col min="2" max="2" width="5.28125" style="1" customWidth="1"/>
    <col min="3" max="3" width="11.8515625" style="1" customWidth="1"/>
    <col min="4" max="4" width="74.00390625" style="2" customWidth="1"/>
    <col min="5" max="5" width="18.421875" style="3" customWidth="1"/>
    <col min="6" max="6" width="14.28125" style="3" bestFit="1" customWidth="1"/>
    <col min="7" max="7" width="8.7109375" style="3" customWidth="1"/>
    <col min="8" max="8" width="15.57421875" style="3" customWidth="1"/>
    <col min="9" max="16384" width="8.7109375" style="3" customWidth="1"/>
  </cols>
  <sheetData>
    <row r="1" spans="4:5" ht="17.25" customHeight="1">
      <c r="D1" s="34" t="s">
        <v>245</v>
      </c>
      <c r="E1" s="34"/>
    </row>
    <row r="2" spans="4:5" ht="17.25" customHeight="1">
      <c r="D2" s="34" t="s">
        <v>244</v>
      </c>
      <c r="E2" s="34"/>
    </row>
    <row r="3" spans="4:5" ht="17.25" customHeight="1">
      <c r="D3" s="35" t="s">
        <v>247</v>
      </c>
      <c r="E3" s="35"/>
    </row>
    <row r="4" spans="4:5" ht="17.25" customHeight="1">
      <c r="D4" s="35" t="s">
        <v>248</v>
      </c>
      <c r="E4" s="35"/>
    </row>
    <row r="5" spans="4:5" ht="17.25" customHeight="1">
      <c r="D5" s="34" t="s">
        <v>249</v>
      </c>
      <c r="E5" s="34"/>
    </row>
    <row r="6" spans="4:5" ht="17.25" customHeight="1">
      <c r="D6" s="34" t="s">
        <v>199</v>
      </c>
      <c r="E6" s="34"/>
    </row>
    <row r="7" spans="1:5" ht="17.25" customHeight="1">
      <c r="A7" s="4"/>
      <c r="B7" s="25"/>
      <c r="C7" s="5"/>
      <c r="D7" s="34" t="s">
        <v>250</v>
      </c>
      <c r="E7" s="34"/>
    </row>
    <row r="8" spans="1:5" ht="17.25" customHeight="1">
      <c r="A8" s="4"/>
      <c r="B8" s="28"/>
      <c r="C8" s="5"/>
      <c r="D8" s="29"/>
      <c r="E8" s="29"/>
    </row>
    <row r="9" spans="1:180" ht="17.25" customHeight="1">
      <c r="A9" s="26"/>
      <c r="B9" s="25"/>
      <c r="C9" s="5"/>
      <c r="D9" s="36" t="s">
        <v>251</v>
      </c>
      <c r="E9" s="3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</row>
    <row r="10" spans="1:180" ht="17.25" customHeight="1">
      <c r="A10" s="26"/>
      <c r="B10" s="25"/>
      <c r="C10" s="5"/>
      <c r="D10" s="37" t="s">
        <v>244</v>
      </c>
      <c r="E10" s="3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</row>
    <row r="11" spans="1:180" ht="17.25" customHeight="1">
      <c r="A11" s="26"/>
      <c r="B11" s="38"/>
      <c r="C11" s="38"/>
      <c r="D11" s="37" t="s">
        <v>249</v>
      </c>
      <c r="E11" s="3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26"/>
    </row>
    <row r="12" spans="1:180" ht="17.25" customHeight="1">
      <c r="A12" s="26"/>
      <c r="B12" s="38"/>
      <c r="C12" s="38"/>
      <c r="D12" s="37" t="s">
        <v>199</v>
      </c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26"/>
    </row>
    <row r="13" spans="1:5" ht="17.25" customHeight="1">
      <c r="A13" s="26"/>
      <c r="B13" s="38"/>
      <c r="C13" s="38"/>
      <c r="D13" s="34" t="s">
        <v>250</v>
      </c>
      <c r="E13" s="34"/>
    </row>
    <row r="14" spans="1:4" ht="17.25" customHeight="1">
      <c r="A14" s="26"/>
      <c r="B14" s="25"/>
      <c r="C14" s="5"/>
      <c r="D14" s="25"/>
    </row>
    <row r="15" spans="1:4" ht="34.5" customHeight="1">
      <c r="A15" s="40" t="s">
        <v>233</v>
      </c>
      <c r="B15" s="40"/>
      <c r="C15" s="40"/>
      <c r="D15" s="40"/>
    </row>
    <row r="16" spans="1:4" ht="17.25" customHeight="1">
      <c r="A16" s="22"/>
      <c r="B16" s="23"/>
      <c r="C16" s="24"/>
      <c r="D16" s="23"/>
    </row>
    <row r="17" spans="1:5" s="6" customFormat="1" ht="17.25" customHeight="1">
      <c r="A17" s="41" t="s">
        <v>151</v>
      </c>
      <c r="B17" s="41"/>
      <c r="C17" s="42" t="s">
        <v>0</v>
      </c>
      <c r="D17" s="43" t="s">
        <v>1</v>
      </c>
      <c r="E17" s="43" t="s">
        <v>243</v>
      </c>
    </row>
    <row r="18" spans="1:5" s="6" customFormat="1" ht="63" customHeight="1">
      <c r="A18" s="27" t="s">
        <v>238</v>
      </c>
      <c r="B18" s="27" t="s">
        <v>239</v>
      </c>
      <c r="C18" s="42"/>
      <c r="D18" s="43"/>
      <c r="E18" s="43"/>
    </row>
    <row r="19" spans="1:6" s="6" customFormat="1" ht="18">
      <c r="A19" s="7" t="s">
        <v>152</v>
      </c>
      <c r="B19" s="7"/>
      <c r="C19" s="7"/>
      <c r="D19" s="8" t="s">
        <v>252</v>
      </c>
      <c r="E19" s="9">
        <f>E20</f>
        <v>34866787</v>
      </c>
      <c r="F19" s="18"/>
    </row>
    <row r="20" spans="1:6" s="6" customFormat="1" ht="54">
      <c r="A20" s="7"/>
      <c r="B20" s="14" t="s">
        <v>153</v>
      </c>
      <c r="C20" s="7"/>
      <c r="D20" s="8" t="s">
        <v>200</v>
      </c>
      <c r="E20" s="9">
        <f>E21+E235</f>
        <v>34866787</v>
      </c>
      <c r="F20" s="18"/>
    </row>
    <row r="21" spans="1:6" ht="18">
      <c r="A21" s="7"/>
      <c r="B21" s="7"/>
      <c r="C21" s="7">
        <v>100000</v>
      </c>
      <c r="D21" s="8" t="s">
        <v>2</v>
      </c>
      <c r="E21" s="9">
        <f>E22+E51</f>
        <v>33142656</v>
      </c>
      <c r="F21" s="18"/>
    </row>
    <row r="22" spans="1:6" ht="18">
      <c r="A22" s="7"/>
      <c r="B22" s="7"/>
      <c r="C22" s="7">
        <v>110000</v>
      </c>
      <c r="D22" s="8" t="s">
        <v>3</v>
      </c>
      <c r="E22" s="9">
        <f>E23+E24+E25+E28+E31+E32+E40</f>
        <v>33139502</v>
      </c>
      <c r="F22" s="18"/>
    </row>
    <row r="23" spans="1:6" ht="18">
      <c r="A23" s="7"/>
      <c r="B23" s="7"/>
      <c r="C23" s="7">
        <v>110100</v>
      </c>
      <c r="D23" s="8" t="s">
        <v>4</v>
      </c>
      <c r="E23" s="9">
        <v>22685957</v>
      </c>
      <c r="F23" s="18"/>
    </row>
    <row r="24" spans="1:6" ht="36">
      <c r="A24" s="7"/>
      <c r="B24" s="7"/>
      <c r="C24" s="7">
        <v>110200</v>
      </c>
      <c r="D24" s="8" t="s">
        <v>6</v>
      </c>
      <c r="E24" s="9">
        <v>5384452</v>
      </c>
      <c r="F24" s="18"/>
    </row>
    <row r="25" spans="1:6" ht="18">
      <c r="A25" s="7"/>
      <c r="B25" s="7"/>
      <c r="C25" s="7">
        <v>110300</v>
      </c>
      <c r="D25" s="8" t="s">
        <v>7</v>
      </c>
      <c r="E25" s="9">
        <f>E26+E27</f>
        <v>1586425</v>
      </c>
      <c r="F25" s="18"/>
    </row>
    <row r="26" spans="1:6" ht="18">
      <c r="A26" s="7"/>
      <c r="B26" s="7"/>
      <c r="C26" s="7">
        <v>110350</v>
      </c>
      <c r="D26" s="8" t="s">
        <v>8</v>
      </c>
      <c r="E26" s="9">
        <v>653476</v>
      </c>
      <c r="F26" s="18"/>
    </row>
    <row r="27" spans="1:6" ht="18">
      <c r="A27" s="7"/>
      <c r="B27" s="7"/>
      <c r="C27" s="7">
        <v>110360</v>
      </c>
      <c r="D27" s="8" t="s">
        <v>9</v>
      </c>
      <c r="E27" s="9">
        <v>932949</v>
      </c>
      <c r="F27" s="18"/>
    </row>
    <row r="28" spans="1:6" ht="18">
      <c r="A28" s="7"/>
      <c r="B28" s="7"/>
      <c r="C28" s="7">
        <v>110400</v>
      </c>
      <c r="D28" s="8" t="s">
        <v>10</v>
      </c>
      <c r="E28" s="9">
        <f>E29+E30</f>
        <v>35678</v>
      </c>
      <c r="F28" s="18"/>
    </row>
    <row r="29" spans="1:6" ht="18">
      <c r="A29" s="7"/>
      <c r="B29" s="7"/>
      <c r="C29" s="7">
        <v>110410</v>
      </c>
      <c r="D29" s="8" t="s">
        <v>11</v>
      </c>
      <c r="E29" s="9">
        <v>2407</v>
      </c>
      <c r="F29" s="18"/>
    </row>
    <row r="30" spans="1:6" ht="36">
      <c r="A30" s="7"/>
      <c r="B30" s="7"/>
      <c r="C30" s="7" t="s">
        <v>168</v>
      </c>
      <c r="D30" s="8" t="s">
        <v>169</v>
      </c>
      <c r="E30" s="9">
        <v>33271</v>
      </c>
      <c r="F30" s="18"/>
    </row>
    <row r="31" spans="1:6" ht="18">
      <c r="A31" s="7"/>
      <c r="B31" s="7"/>
      <c r="C31" s="7">
        <v>110600</v>
      </c>
      <c r="D31" s="8" t="s">
        <v>12</v>
      </c>
      <c r="E31" s="9">
        <v>977066</v>
      </c>
      <c r="F31" s="18"/>
    </row>
    <row r="32" spans="1:6" ht="18">
      <c r="A32" s="7"/>
      <c r="B32" s="7"/>
      <c r="C32" s="7">
        <v>110700</v>
      </c>
      <c r="D32" s="8" t="s">
        <v>13</v>
      </c>
      <c r="E32" s="9">
        <f>SUM(E33:E39)</f>
        <v>736283</v>
      </c>
      <c r="F32" s="18"/>
    </row>
    <row r="33" spans="1:6" ht="18">
      <c r="A33" s="7"/>
      <c r="B33" s="7"/>
      <c r="C33" s="7">
        <v>110710</v>
      </c>
      <c r="D33" s="8" t="s">
        <v>14</v>
      </c>
      <c r="E33" s="9">
        <f>360458-75000-11124</f>
        <v>274334</v>
      </c>
      <c r="F33" s="18"/>
    </row>
    <row r="34" spans="1:6" ht="18">
      <c r="A34" s="7"/>
      <c r="B34" s="7"/>
      <c r="C34" s="7">
        <v>110720</v>
      </c>
      <c r="D34" s="8" t="s">
        <v>15</v>
      </c>
      <c r="E34" s="9">
        <f>211333+14141</f>
        <v>225474</v>
      </c>
      <c r="F34" s="18"/>
    </row>
    <row r="35" spans="1:6" ht="18">
      <c r="A35" s="7"/>
      <c r="B35" s="7"/>
      <c r="C35" s="7">
        <v>110730</v>
      </c>
      <c r="D35" s="8" t="s">
        <v>16</v>
      </c>
      <c r="E35" s="9">
        <f>175460-9065</f>
        <v>166395</v>
      </c>
      <c r="F35" s="18"/>
    </row>
    <row r="36" spans="1:6" ht="18">
      <c r="A36" s="7"/>
      <c r="B36" s="7"/>
      <c r="C36" s="7">
        <v>110740</v>
      </c>
      <c r="D36" s="8" t="s">
        <v>17</v>
      </c>
      <c r="E36" s="9">
        <f>30741+2252</f>
        <v>32993</v>
      </c>
      <c r="F36" s="18"/>
    </row>
    <row r="37" spans="1:6" ht="18">
      <c r="A37" s="7"/>
      <c r="B37" s="7"/>
      <c r="C37" s="7">
        <v>110750</v>
      </c>
      <c r="D37" s="8" t="s">
        <v>18</v>
      </c>
      <c r="E37" s="9">
        <f>17999+2086</f>
        <v>20085</v>
      </c>
      <c r="F37" s="18"/>
    </row>
    <row r="38" spans="1:6" ht="18">
      <c r="A38" s="7"/>
      <c r="B38" s="7"/>
      <c r="C38" s="7">
        <v>110760</v>
      </c>
      <c r="D38" s="8" t="s">
        <v>19</v>
      </c>
      <c r="E38" s="9">
        <v>4740</v>
      </c>
      <c r="F38" s="18"/>
    </row>
    <row r="39" spans="1:6" ht="18">
      <c r="A39" s="7"/>
      <c r="B39" s="7"/>
      <c r="C39" s="7">
        <v>110780</v>
      </c>
      <c r="D39" s="8" t="s">
        <v>20</v>
      </c>
      <c r="E39" s="9">
        <f>10552+1710</f>
        <v>12262</v>
      </c>
      <c r="F39" s="18"/>
    </row>
    <row r="40" spans="1:6" ht="18">
      <c r="A40" s="7"/>
      <c r="B40" s="7"/>
      <c r="C40" s="7">
        <v>111000</v>
      </c>
      <c r="D40" s="8" t="s">
        <v>21</v>
      </c>
      <c r="E40" s="9">
        <f>SUM(E41:E50)</f>
        <v>1733641</v>
      </c>
      <c r="F40" s="18"/>
    </row>
    <row r="41" spans="1:6" ht="18">
      <c r="A41" s="7"/>
      <c r="B41" s="7"/>
      <c r="C41" s="7">
        <v>111020</v>
      </c>
      <c r="D41" s="8" t="s">
        <v>22</v>
      </c>
      <c r="E41" s="9">
        <f>150000+75000</f>
        <v>225000</v>
      </c>
      <c r="F41" s="18"/>
    </row>
    <row r="42" spans="1:6" ht="18">
      <c r="A42" s="7"/>
      <c r="B42" s="7"/>
      <c r="C42" s="7">
        <v>111030</v>
      </c>
      <c r="D42" s="8" t="s">
        <v>23</v>
      </c>
      <c r="E42" s="9">
        <v>45287</v>
      </c>
      <c r="F42" s="18"/>
    </row>
    <row r="43" spans="1:6" ht="18">
      <c r="A43" s="7"/>
      <c r="B43" s="7"/>
      <c r="C43" s="7">
        <v>111042</v>
      </c>
      <c r="D43" s="8" t="s">
        <v>24</v>
      </c>
      <c r="E43" s="9">
        <v>45187</v>
      </c>
      <c r="F43" s="18"/>
    </row>
    <row r="44" spans="1:6" ht="36">
      <c r="A44" s="7"/>
      <c r="B44" s="7"/>
      <c r="C44" s="7" t="s">
        <v>175</v>
      </c>
      <c r="D44" s="8" t="s">
        <v>176</v>
      </c>
      <c r="E44" s="9">
        <v>51000</v>
      </c>
      <c r="F44" s="18"/>
    </row>
    <row r="45" spans="1:6" ht="18">
      <c r="A45" s="7"/>
      <c r="B45" s="7"/>
      <c r="C45" s="7">
        <v>111044</v>
      </c>
      <c r="D45" s="8" t="s">
        <v>25</v>
      </c>
      <c r="E45" s="9">
        <v>10000</v>
      </c>
      <c r="F45" s="18"/>
    </row>
    <row r="46" spans="1:6" ht="18">
      <c r="A46" s="7"/>
      <c r="B46" s="7"/>
      <c r="C46" s="7">
        <v>111045</v>
      </c>
      <c r="D46" s="8" t="s">
        <v>26</v>
      </c>
      <c r="E46" s="9">
        <v>500000</v>
      </c>
      <c r="F46" s="18"/>
    </row>
    <row r="47" spans="1:6" ht="18">
      <c r="A47" s="7"/>
      <c r="B47" s="7"/>
      <c r="C47" s="7">
        <v>111046</v>
      </c>
      <c r="D47" s="8" t="s">
        <v>27</v>
      </c>
      <c r="E47" s="9">
        <v>5238</v>
      </c>
      <c r="F47" s="18"/>
    </row>
    <row r="48" spans="1:6" ht="18">
      <c r="A48" s="7"/>
      <c r="B48" s="7"/>
      <c r="C48" s="7">
        <v>111050</v>
      </c>
      <c r="D48" s="8" t="s">
        <v>28</v>
      </c>
      <c r="E48" s="9">
        <v>264862</v>
      </c>
      <c r="F48" s="18"/>
    </row>
    <row r="49" spans="1:6" ht="18">
      <c r="A49" s="7"/>
      <c r="B49" s="7"/>
      <c r="C49" s="7" t="s">
        <v>166</v>
      </c>
      <c r="D49" s="8" t="s">
        <v>167</v>
      </c>
      <c r="E49" s="9">
        <v>300000</v>
      </c>
      <c r="F49" s="18"/>
    </row>
    <row r="50" spans="1:6" ht="18">
      <c r="A50" s="7"/>
      <c r="B50" s="7"/>
      <c r="C50" s="7">
        <v>111070</v>
      </c>
      <c r="D50" s="8" t="s">
        <v>29</v>
      </c>
      <c r="E50" s="9">
        <v>287067</v>
      </c>
      <c r="F50" s="18"/>
    </row>
    <row r="51" spans="1:6" ht="18">
      <c r="A51" s="7"/>
      <c r="B51" s="7"/>
      <c r="C51" s="7">
        <v>130650</v>
      </c>
      <c r="D51" s="8" t="s">
        <v>30</v>
      </c>
      <c r="E51" s="9">
        <v>3154</v>
      </c>
      <c r="F51" s="18"/>
    </row>
    <row r="52" spans="1:6" ht="36">
      <c r="A52" s="7"/>
      <c r="B52" s="7"/>
      <c r="C52" s="7">
        <v>140000</v>
      </c>
      <c r="D52" s="8" t="s">
        <v>33</v>
      </c>
      <c r="E52" s="9">
        <f>E53+E63+E70+E69</f>
        <v>15379749</v>
      </c>
      <c r="F52" s="18"/>
    </row>
    <row r="53" spans="1:6" ht="18">
      <c r="A53" s="7"/>
      <c r="B53" s="7"/>
      <c r="C53" s="7">
        <v>140200</v>
      </c>
      <c r="D53" s="8" t="s">
        <v>34</v>
      </c>
      <c r="E53" s="9">
        <f>E54+E55+E58+E59+E60</f>
        <v>1967299</v>
      </c>
      <c r="F53" s="18"/>
    </row>
    <row r="54" spans="1:6" ht="18">
      <c r="A54" s="7"/>
      <c r="B54" s="7"/>
      <c r="C54" s="7">
        <v>140210</v>
      </c>
      <c r="D54" s="8" t="s">
        <v>35</v>
      </c>
      <c r="E54" s="9">
        <v>369967</v>
      </c>
      <c r="F54" s="18"/>
    </row>
    <row r="55" spans="1:6" ht="18">
      <c r="A55" s="7"/>
      <c r="B55" s="7"/>
      <c r="C55" s="7">
        <v>140220</v>
      </c>
      <c r="D55" s="8" t="s">
        <v>36</v>
      </c>
      <c r="E55" s="9">
        <f>SUM(E56:E57)</f>
        <v>139802</v>
      </c>
      <c r="F55" s="18"/>
    </row>
    <row r="56" spans="1:6" ht="36">
      <c r="A56" s="7"/>
      <c r="B56" s="7"/>
      <c r="C56" s="7">
        <v>140221</v>
      </c>
      <c r="D56" s="8" t="s">
        <v>37</v>
      </c>
      <c r="E56" s="9">
        <v>98826</v>
      </c>
      <c r="F56" s="18"/>
    </row>
    <row r="57" spans="1:6" ht="18">
      <c r="A57" s="7"/>
      <c r="B57" s="7"/>
      <c r="C57" s="7">
        <v>140222</v>
      </c>
      <c r="D57" s="8" t="s">
        <v>38</v>
      </c>
      <c r="E57" s="9">
        <v>40976</v>
      </c>
      <c r="F57" s="18"/>
    </row>
    <row r="58" spans="1:6" ht="18">
      <c r="A58" s="7"/>
      <c r="B58" s="7"/>
      <c r="C58" s="7">
        <v>140230</v>
      </c>
      <c r="D58" s="8" t="s">
        <v>39</v>
      </c>
      <c r="E58" s="9">
        <v>701110</v>
      </c>
      <c r="F58" s="18"/>
    </row>
    <row r="59" spans="1:6" ht="18">
      <c r="A59" s="7"/>
      <c r="B59" s="7"/>
      <c r="C59" s="7">
        <v>140240</v>
      </c>
      <c r="D59" s="8" t="s">
        <v>40</v>
      </c>
      <c r="E59" s="9">
        <f>497020+120000+130000</f>
        <v>747020</v>
      </c>
      <c r="F59" s="18"/>
    </row>
    <row r="60" spans="1:6" ht="18">
      <c r="A60" s="7"/>
      <c r="B60" s="7"/>
      <c r="C60" s="7">
        <v>140250</v>
      </c>
      <c r="D60" s="8" t="s">
        <v>41</v>
      </c>
      <c r="E60" s="9">
        <f>SUM(E61:E62)</f>
        <v>9400</v>
      </c>
      <c r="F60" s="18"/>
    </row>
    <row r="61" spans="1:6" ht="18">
      <c r="A61" s="7"/>
      <c r="B61" s="7"/>
      <c r="C61" s="7">
        <v>140251</v>
      </c>
      <c r="D61" s="8" t="s">
        <v>42</v>
      </c>
      <c r="E61" s="9">
        <v>7400</v>
      </c>
      <c r="F61" s="18"/>
    </row>
    <row r="62" spans="1:6" ht="18">
      <c r="A62" s="7"/>
      <c r="B62" s="7"/>
      <c r="C62" s="7">
        <v>140252</v>
      </c>
      <c r="D62" s="8" t="s">
        <v>43</v>
      </c>
      <c r="E62" s="9">
        <v>2000</v>
      </c>
      <c r="F62" s="18"/>
    </row>
    <row r="63" spans="1:6" ht="18">
      <c r="A63" s="7"/>
      <c r="B63" s="7"/>
      <c r="C63" s="7">
        <v>140400</v>
      </c>
      <c r="D63" s="8" t="s">
        <v>44</v>
      </c>
      <c r="E63" s="9">
        <f>SUM(E64:E66)+E67</f>
        <v>13404950</v>
      </c>
      <c r="F63" s="18"/>
    </row>
    <row r="64" spans="1:6" ht="18">
      <c r="A64" s="7"/>
      <c r="B64" s="7"/>
      <c r="C64" s="7">
        <v>140410</v>
      </c>
      <c r="D64" s="8" t="s">
        <v>45</v>
      </c>
      <c r="E64" s="9">
        <f>13517092-120000-130000</f>
        <v>13267092</v>
      </c>
      <c r="F64" s="18"/>
    </row>
    <row r="65" spans="1:6" ht="18">
      <c r="A65" s="7"/>
      <c r="B65" s="7"/>
      <c r="C65" s="7">
        <v>140420</v>
      </c>
      <c r="D65" s="8" t="s">
        <v>46</v>
      </c>
      <c r="E65" s="9">
        <v>112140</v>
      </c>
      <c r="F65" s="18"/>
    </row>
    <row r="66" spans="1:6" ht="18">
      <c r="A66" s="7"/>
      <c r="B66" s="7"/>
      <c r="C66" s="7">
        <v>140440</v>
      </c>
      <c r="D66" s="8" t="s">
        <v>5</v>
      </c>
      <c r="E66" s="9">
        <v>6500</v>
      </c>
      <c r="F66" s="18"/>
    </row>
    <row r="67" spans="1:6" ht="18">
      <c r="A67" s="7"/>
      <c r="B67" s="7"/>
      <c r="C67" s="7">
        <v>140450</v>
      </c>
      <c r="D67" s="8" t="s">
        <v>47</v>
      </c>
      <c r="E67" s="9">
        <f>E68</f>
        <v>19218</v>
      </c>
      <c r="F67" s="18"/>
    </row>
    <row r="68" spans="1:6" ht="18">
      <c r="A68" s="7"/>
      <c r="B68" s="7"/>
      <c r="C68" s="7">
        <v>140451</v>
      </c>
      <c r="D68" s="8" t="s">
        <v>48</v>
      </c>
      <c r="E68" s="9">
        <v>19218</v>
      </c>
      <c r="F68" s="18"/>
    </row>
    <row r="69" spans="1:6" ht="18">
      <c r="A69" s="7"/>
      <c r="B69" s="7"/>
      <c r="C69" s="7" t="s">
        <v>161</v>
      </c>
      <c r="D69" s="8" t="s">
        <v>49</v>
      </c>
      <c r="E69" s="9">
        <v>0</v>
      </c>
      <c r="F69" s="18"/>
    </row>
    <row r="70" spans="1:6" ht="18">
      <c r="A70" s="7"/>
      <c r="B70" s="7"/>
      <c r="C70" s="7">
        <v>140900</v>
      </c>
      <c r="D70" s="8" t="s">
        <v>50</v>
      </c>
      <c r="E70" s="9">
        <v>7500</v>
      </c>
      <c r="F70" s="18"/>
    </row>
    <row r="71" spans="1:6" ht="54">
      <c r="A71" s="7"/>
      <c r="B71" s="7"/>
      <c r="C71" s="7">
        <v>150000</v>
      </c>
      <c r="D71" s="8" t="s">
        <v>51</v>
      </c>
      <c r="E71" s="9">
        <f>E72+E88+E93</f>
        <v>311528026</v>
      </c>
      <c r="F71" s="18"/>
    </row>
    <row r="72" spans="1:6" ht="36">
      <c r="A72" s="7"/>
      <c r="B72" s="7"/>
      <c r="C72" s="7">
        <v>151000</v>
      </c>
      <c r="D72" s="8" t="s">
        <v>52</v>
      </c>
      <c r="E72" s="9">
        <f>E73+E76+E79+E82+E84+E85</f>
        <v>184801751</v>
      </c>
      <c r="F72" s="18"/>
    </row>
    <row r="73" spans="1:6" ht="36">
      <c r="A73" s="7"/>
      <c r="B73" s="7"/>
      <c r="C73" s="7">
        <v>151100</v>
      </c>
      <c r="D73" s="8" t="s">
        <v>53</v>
      </c>
      <c r="E73" s="9">
        <f>E74+E75</f>
        <v>174034791</v>
      </c>
      <c r="F73" s="18"/>
    </row>
    <row r="74" spans="1:6" ht="36">
      <c r="A74" s="7"/>
      <c r="B74" s="7"/>
      <c r="C74" s="7">
        <v>151110</v>
      </c>
      <c r="D74" s="8" t="s">
        <v>54</v>
      </c>
      <c r="E74" s="9">
        <f>107031396+12410672</f>
        <v>119442068</v>
      </c>
      <c r="F74" s="18"/>
    </row>
    <row r="75" spans="1:6" ht="36">
      <c r="A75" s="7"/>
      <c r="B75" s="7"/>
      <c r="C75" s="7">
        <v>151120</v>
      </c>
      <c r="D75" s="8" t="s">
        <v>55</v>
      </c>
      <c r="E75" s="9">
        <f>67003395-12410672</f>
        <v>54592723</v>
      </c>
      <c r="F75" s="18"/>
    </row>
    <row r="76" spans="1:6" ht="36">
      <c r="A76" s="7"/>
      <c r="B76" s="7"/>
      <c r="C76" s="7">
        <v>151200</v>
      </c>
      <c r="D76" s="8" t="s">
        <v>56</v>
      </c>
      <c r="E76" s="9">
        <f>E77+E78</f>
        <v>10416354</v>
      </c>
      <c r="F76" s="18"/>
    </row>
    <row r="77" spans="1:6" ht="18">
      <c r="A77" s="7"/>
      <c r="B77" s="7"/>
      <c r="C77" s="7">
        <v>151210</v>
      </c>
      <c r="D77" s="8" t="s">
        <v>57</v>
      </c>
      <c r="E77" s="9">
        <f>3500000+100000+86227</f>
        <v>3686227</v>
      </c>
      <c r="F77" s="18"/>
    </row>
    <row r="78" spans="1:6" ht="18">
      <c r="A78" s="7"/>
      <c r="B78" s="7"/>
      <c r="C78" s="7">
        <v>151220</v>
      </c>
      <c r="D78" s="8" t="s">
        <v>58</v>
      </c>
      <c r="E78" s="9">
        <f>6816354-86227</f>
        <v>6730127</v>
      </c>
      <c r="F78" s="18"/>
    </row>
    <row r="79" spans="1:6" ht="18">
      <c r="A79" s="7"/>
      <c r="B79" s="7"/>
      <c r="C79" s="7">
        <v>151300</v>
      </c>
      <c r="D79" s="8" t="s">
        <v>59</v>
      </c>
      <c r="E79" s="9">
        <f>SUM(E80:E81)</f>
        <v>0</v>
      </c>
      <c r="F79" s="18"/>
    </row>
    <row r="80" spans="1:6" ht="18">
      <c r="A80" s="7"/>
      <c r="B80" s="7"/>
      <c r="C80" s="7">
        <v>151310</v>
      </c>
      <c r="D80" s="8" t="s">
        <v>60</v>
      </c>
      <c r="E80" s="9">
        <v>0</v>
      </c>
      <c r="F80" s="18"/>
    </row>
    <row r="81" spans="1:6" ht="18">
      <c r="A81" s="7"/>
      <c r="B81" s="7"/>
      <c r="C81" s="7">
        <v>151320</v>
      </c>
      <c r="D81" s="8" t="s">
        <v>61</v>
      </c>
      <c r="E81" s="9">
        <v>0</v>
      </c>
      <c r="F81" s="18"/>
    </row>
    <row r="82" spans="1:6" ht="39" customHeight="1">
      <c r="A82" s="7"/>
      <c r="B82" s="7"/>
      <c r="C82" s="7">
        <v>151400</v>
      </c>
      <c r="D82" s="8" t="s">
        <v>62</v>
      </c>
      <c r="E82" s="9">
        <f>E83</f>
        <v>200606</v>
      </c>
      <c r="F82" s="18"/>
    </row>
    <row r="83" spans="1:6" ht="36">
      <c r="A83" s="7"/>
      <c r="B83" s="7"/>
      <c r="C83" s="7">
        <v>151420</v>
      </c>
      <c r="D83" s="8" t="s">
        <v>63</v>
      </c>
      <c r="E83" s="9">
        <v>200606</v>
      </c>
      <c r="F83" s="18"/>
    </row>
    <row r="84" spans="1:6" ht="90">
      <c r="A84" s="7"/>
      <c r="B84" s="7"/>
      <c r="C84" s="7">
        <v>151500</v>
      </c>
      <c r="D84" s="8" t="s">
        <v>64</v>
      </c>
      <c r="E84" s="9">
        <v>150000</v>
      </c>
      <c r="F84" s="18"/>
    </row>
    <row r="85" spans="1:6" ht="18">
      <c r="A85" s="7"/>
      <c r="B85" s="7"/>
      <c r="C85" s="7">
        <v>151600</v>
      </c>
      <c r="D85" s="8" t="s">
        <v>49</v>
      </c>
      <c r="E85" s="9">
        <f>E86</f>
        <v>0</v>
      </c>
      <c r="F85" s="18"/>
    </row>
    <row r="86" spans="1:6" ht="18">
      <c r="A86" s="7"/>
      <c r="B86" s="7"/>
      <c r="C86" s="7">
        <v>151630</v>
      </c>
      <c r="D86" s="8" t="s">
        <v>65</v>
      </c>
      <c r="E86" s="9">
        <f>E87</f>
        <v>0</v>
      </c>
      <c r="F86" s="18"/>
    </row>
    <row r="87" spans="1:6" ht="18">
      <c r="A87" s="7"/>
      <c r="B87" s="7"/>
      <c r="C87" s="7">
        <v>151631</v>
      </c>
      <c r="D87" s="8" t="s">
        <v>66</v>
      </c>
      <c r="E87" s="9">
        <v>0</v>
      </c>
      <c r="F87" s="18"/>
    </row>
    <row r="88" spans="1:6" ht="36">
      <c r="A88" s="7"/>
      <c r="B88" s="7"/>
      <c r="C88" s="7">
        <v>152000</v>
      </c>
      <c r="D88" s="8" t="s">
        <v>67</v>
      </c>
      <c r="E88" s="9">
        <f>SUM(E89:E92)</f>
        <v>51476694</v>
      </c>
      <c r="F88" s="18"/>
    </row>
    <row r="89" spans="1:6" ht="36">
      <c r="A89" s="7"/>
      <c r="B89" s="7"/>
      <c r="C89" s="7">
        <v>152100</v>
      </c>
      <c r="D89" s="8" t="s">
        <v>68</v>
      </c>
      <c r="E89" s="9">
        <v>3301298</v>
      </c>
      <c r="F89" s="18"/>
    </row>
    <row r="90" spans="1:6" ht="54">
      <c r="A90" s="7"/>
      <c r="B90" s="7"/>
      <c r="C90" s="7">
        <v>152200</v>
      </c>
      <c r="D90" s="8" t="s">
        <v>69</v>
      </c>
      <c r="E90" s="9">
        <v>5211186</v>
      </c>
      <c r="F90" s="18"/>
    </row>
    <row r="91" spans="1:6" ht="54">
      <c r="A91" s="7"/>
      <c r="B91" s="7"/>
      <c r="C91" s="7">
        <v>152300</v>
      </c>
      <c r="D91" s="8" t="s">
        <v>240</v>
      </c>
      <c r="E91" s="9">
        <v>37921956</v>
      </c>
      <c r="F91" s="18"/>
    </row>
    <row r="92" spans="1:6" ht="22.5" customHeight="1">
      <c r="A92" s="7"/>
      <c r="B92" s="7"/>
      <c r="C92" s="7" t="s">
        <v>234</v>
      </c>
      <c r="D92" s="8" t="s">
        <v>235</v>
      </c>
      <c r="E92" s="9">
        <v>5042254</v>
      </c>
      <c r="F92" s="18"/>
    </row>
    <row r="93" spans="1:6" ht="36">
      <c r="A93" s="7"/>
      <c r="B93" s="7"/>
      <c r="C93" s="7">
        <v>153000</v>
      </c>
      <c r="D93" s="8" t="s">
        <v>70</v>
      </c>
      <c r="E93" s="9">
        <f>E94+E98+E99+E100+E101+E102+E111</f>
        <v>75249581</v>
      </c>
      <c r="F93" s="18"/>
    </row>
    <row r="94" spans="1:6" ht="36">
      <c r="A94" s="7"/>
      <c r="B94" s="7"/>
      <c r="C94" s="7">
        <v>153100</v>
      </c>
      <c r="D94" s="8" t="s">
        <v>71</v>
      </c>
      <c r="E94" s="9">
        <v>59306421</v>
      </c>
      <c r="F94" s="18"/>
    </row>
    <row r="95" spans="1:6" ht="18">
      <c r="A95" s="7"/>
      <c r="B95" s="7"/>
      <c r="C95" s="7">
        <v>153110</v>
      </c>
      <c r="D95" s="8" t="s">
        <v>72</v>
      </c>
      <c r="E95" s="9">
        <v>1321662</v>
      </c>
      <c r="F95" s="18"/>
    </row>
    <row r="96" spans="1:6" ht="36">
      <c r="A96" s="7"/>
      <c r="B96" s="7"/>
      <c r="C96" s="7">
        <v>153120</v>
      </c>
      <c r="D96" s="8" t="s">
        <v>73</v>
      </c>
      <c r="E96" s="9">
        <v>17240</v>
      </c>
      <c r="F96" s="18"/>
    </row>
    <row r="97" spans="1:6" ht="36">
      <c r="A97" s="7"/>
      <c r="B97" s="7"/>
      <c r="C97" s="7">
        <v>153130</v>
      </c>
      <c r="D97" s="8" t="s">
        <v>74</v>
      </c>
      <c r="E97" s="9">
        <v>57967519</v>
      </c>
      <c r="F97" s="18"/>
    </row>
    <row r="98" spans="1:6" ht="18">
      <c r="A98" s="7"/>
      <c r="B98" s="7"/>
      <c r="C98" s="7">
        <v>153200</v>
      </c>
      <c r="D98" s="8" t="s">
        <v>75</v>
      </c>
      <c r="E98" s="9">
        <v>198619</v>
      </c>
      <c r="F98" s="18"/>
    </row>
    <row r="99" spans="1:6" ht="36">
      <c r="A99" s="7"/>
      <c r="B99" s="7"/>
      <c r="C99" s="7">
        <v>153300</v>
      </c>
      <c r="D99" s="8" t="s">
        <v>76</v>
      </c>
      <c r="E99" s="9">
        <v>1042840</v>
      </c>
      <c r="F99" s="18"/>
    </row>
    <row r="100" spans="1:6" ht="36">
      <c r="A100" s="7"/>
      <c r="B100" s="7"/>
      <c r="C100" s="7">
        <v>153400</v>
      </c>
      <c r="D100" s="8" t="s">
        <v>77</v>
      </c>
      <c r="E100" s="9">
        <v>7050</v>
      </c>
      <c r="F100" s="18"/>
    </row>
    <row r="101" spans="1:6" ht="18">
      <c r="A101" s="7"/>
      <c r="B101" s="7"/>
      <c r="C101" s="7">
        <v>153500</v>
      </c>
      <c r="D101" s="8" t="s">
        <v>78</v>
      </c>
      <c r="E101" s="9">
        <v>321180</v>
      </c>
      <c r="F101" s="18"/>
    </row>
    <row r="102" spans="1:6" ht="57" customHeight="1">
      <c r="A102" s="7"/>
      <c r="B102" s="7"/>
      <c r="C102" s="7">
        <v>153600</v>
      </c>
      <c r="D102" s="8" t="s">
        <v>79</v>
      </c>
      <c r="E102" s="9">
        <f>E103+E104+E105+E106+E107+E108+E109+E110</f>
        <v>5580470</v>
      </c>
      <c r="F102" s="18"/>
    </row>
    <row r="103" spans="1:6" ht="18">
      <c r="A103" s="7"/>
      <c r="B103" s="7"/>
      <c r="C103" s="7">
        <v>153610</v>
      </c>
      <c r="D103" s="8" t="s">
        <v>80</v>
      </c>
      <c r="E103" s="9">
        <v>18573</v>
      </c>
      <c r="F103" s="18"/>
    </row>
    <row r="104" spans="1:6" ht="60" customHeight="1">
      <c r="A104" s="7"/>
      <c r="B104" s="7"/>
      <c r="C104" s="7">
        <v>153620</v>
      </c>
      <c r="D104" s="8" t="s">
        <v>81</v>
      </c>
      <c r="E104" s="9">
        <v>0</v>
      </c>
      <c r="F104" s="18"/>
    </row>
    <row r="105" spans="1:6" ht="40.5" customHeight="1">
      <c r="A105" s="7"/>
      <c r="B105" s="7"/>
      <c r="C105" s="7">
        <v>153630</v>
      </c>
      <c r="D105" s="8" t="s">
        <v>201</v>
      </c>
      <c r="E105" s="9">
        <v>4856207</v>
      </c>
      <c r="F105" s="18"/>
    </row>
    <row r="106" spans="1:6" ht="36">
      <c r="A106" s="7"/>
      <c r="B106" s="7"/>
      <c r="C106" s="7">
        <v>153640</v>
      </c>
      <c r="D106" s="8" t="s">
        <v>82</v>
      </c>
      <c r="E106" s="9">
        <v>593600</v>
      </c>
      <c r="F106" s="18"/>
    </row>
    <row r="107" spans="1:6" ht="36">
      <c r="A107" s="7"/>
      <c r="B107" s="7"/>
      <c r="C107" s="7">
        <v>153650</v>
      </c>
      <c r="D107" s="8" t="s">
        <v>83</v>
      </c>
      <c r="E107" s="9">
        <v>7982</v>
      </c>
      <c r="F107" s="18"/>
    </row>
    <row r="108" spans="1:6" ht="36">
      <c r="A108" s="7"/>
      <c r="B108" s="7"/>
      <c r="C108" s="7">
        <v>153670</v>
      </c>
      <c r="D108" s="8" t="s">
        <v>84</v>
      </c>
      <c r="E108" s="9">
        <v>0</v>
      </c>
      <c r="F108" s="18"/>
    </row>
    <row r="109" spans="1:6" ht="18">
      <c r="A109" s="7"/>
      <c r="B109" s="7"/>
      <c r="C109" s="7">
        <v>153680</v>
      </c>
      <c r="D109" s="8" t="s">
        <v>85</v>
      </c>
      <c r="E109" s="9">
        <f>83824-3468</f>
        <v>80356</v>
      </c>
      <c r="F109" s="18"/>
    </row>
    <row r="110" spans="1:6" ht="18">
      <c r="A110" s="7"/>
      <c r="B110" s="7"/>
      <c r="C110" s="7">
        <v>153690</v>
      </c>
      <c r="D110" s="8" t="s">
        <v>86</v>
      </c>
      <c r="E110" s="9">
        <v>23752</v>
      </c>
      <c r="F110" s="18"/>
    </row>
    <row r="111" spans="1:6" ht="18">
      <c r="A111" s="7"/>
      <c r="B111" s="7"/>
      <c r="C111" s="7" t="s">
        <v>164</v>
      </c>
      <c r="D111" s="8" t="s">
        <v>165</v>
      </c>
      <c r="E111" s="9">
        <v>8793001</v>
      </c>
      <c r="F111" s="18"/>
    </row>
    <row r="112" spans="1:6" ht="36">
      <c r="A112" s="7"/>
      <c r="B112" s="7"/>
      <c r="C112" s="7">
        <v>160000</v>
      </c>
      <c r="D112" s="8" t="s">
        <v>87</v>
      </c>
      <c r="E112" s="9">
        <f>E113+E127+E147+E189+E217+E222+E226+E229+E232</f>
        <v>2132751403</v>
      </c>
      <c r="F112" s="18"/>
    </row>
    <row r="113" spans="1:6" ht="22.5" customHeight="1">
      <c r="A113" s="7"/>
      <c r="B113" s="7"/>
      <c r="C113" s="7">
        <v>160100</v>
      </c>
      <c r="D113" s="8" t="s">
        <v>202</v>
      </c>
      <c r="E113" s="9">
        <f>E114+E115+E118+E119+E120</f>
        <v>1598611210</v>
      </c>
      <c r="F113" s="18"/>
    </row>
    <row r="114" spans="1:6" ht="18">
      <c r="A114" s="7"/>
      <c r="B114" s="7"/>
      <c r="C114" s="7">
        <v>160110</v>
      </c>
      <c r="D114" s="8" t="s">
        <v>88</v>
      </c>
      <c r="E114" s="9">
        <v>1291522859</v>
      </c>
      <c r="F114" s="18"/>
    </row>
    <row r="115" spans="1:6" ht="18">
      <c r="A115" s="7"/>
      <c r="B115" s="7"/>
      <c r="C115" s="7">
        <v>160120</v>
      </c>
      <c r="D115" s="8" t="s">
        <v>89</v>
      </c>
      <c r="E115" s="9">
        <f>E116+E117</f>
        <v>164942378</v>
      </c>
      <c r="F115" s="18"/>
    </row>
    <row r="116" spans="1:6" ht="36">
      <c r="A116" s="7"/>
      <c r="B116" s="7"/>
      <c r="C116" s="7">
        <v>160121</v>
      </c>
      <c r="D116" s="8" t="s">
        <v>203</v>
      </c>
      <c r="E116" s="9">
        <f>162508851-947515</f>
        <v>161561336</v>
      </c>
      <c r="F116" s="18"/>
    </row>
    <row r="117" spans="1:6" ht="54">
      <c r="A117" s="7"/>
      <c r="B117" s="7"/>
      <c r="C117" s="7">
        <v>160122</v>
      </c>
      <c r="D117" s="8" t="s">
        <v>204</v>
      </c>
      <c r="E117" s="9">
        <v>3381042</v>
      </c>
      <c r="F117" s="18"/>
    </row>
    <row r="118" spans="1:6" ht="36">
      <c r="A118" s="7"/>
      <c r="B118" s="7"/>
      <c r="C118" s="7">
        <v>160130</v>
      </c>
      <c r="D118" s="8" t="s">
        <v>90</v>
      </c>
      <c r="E118" s="9">
        <v>135746965</v>
      </c>
      <c r="F118" s="18"/>
    </row>
    <row r="119" spans="1:6" ht="18">
      <c r="A119" s="7"/>
      <c r="B119" s="7"/>
      <c r="C119" s="7">
        <v>160140</v>
      </c>
      <c r="D119" s="8" t="s">
        <v>91</v>
      </c>
      <c r="E119" s="9">
        <v>972720</v>
      </c>
      <c r="F119" s="18"/>
    </row>
    <row r="120" spans="1:6" ht="72">
      <c r="A120" s="7"/>
      <c r="B120" s="7"/>
      <c r="C120" s="7">
        <v>160150</v>
      </c>
      <c r="D120" s="8" t="s">
        <v>228</v>
      </c>
      <c r="E120" s="9">
        <f>E121+E122+E123+E124+E125+E126</f>
        <v>5426288</v>
      </c>
      <c r="F120" s="18"/>
    </row>
    <row r="121" spans="1:6" ht="72">
      <c r="A121" s="7"/>
      <c r="B121" s="7"/>
      <c r="C121" s="7">
        <v>160152</v>
      </c>
      <c r="D121" s="8" t="s">
        <v>253</v>
      </c>
      <c r="E121" s="9">
        <v>344125</v>
      </c>
      <c r="F121" s="18"/>
    </row>
    <row r="122" spans="1:6" ht="54">
      <c r="A122" s="7"/>
      <c r="B122" s="7"/>
      <c r="C122" s="7">
        <v>160153</v>
      </c>
      <c r="D122" s="8" t="s">
        <v>205</v>
      </c>
      <c r="E122" s="9">
        <v>0</v>
      </c>
      <c r="F122" s="18"/>
    </row>
    <row r="123" spans="1:6" ht="54">
      <c r="A123" s="7"/>
      <c r="B123" s="7"/>
      <c r="C123" s="7">
        <v>160154</v>
      </c>
      <c r="D123" s="8" t="s">
        <v>92</v>
      </c>
      <c r="E123" s="9">
        <f>1318621-172981</f>
        <v>1145640</v>
      </c>
      <c r="F123" s="18"/>
    </row>
    <row r="124" spans="1:6" ht="198">
      <c r="A124" s="7"/>
      <c r="B124" s="7"/>
      <c r="C124" s="7" t="s">
        <v>159</v>
      </c>
      <c r="D124" s="8" t="s">
        <v>216</v>
      </c>
      <c r="E124" s="9">
        <f>2659518+44267</f>
        <v>2703785</v>
      </c>
      <c r="F124" s="18"/>
    </row>
    <row r="125" spans="1:6" ht="249" customHeight="1">
      <c r="A125" s="7"/>
      <c r="B125" s="7"/>
      <c r="C125" s="7" t="s">
        <v>170</v>
      </c>
      <c r="D125" s="13" t="s">
        <v>217</v>
      </c>
      <c r="E125" s="9">
        <v>250000</v>
      </c>
      <c r="F125" s="18"/>
    </row>
    <row r="126" spans="1:6" ht="144">
      <c r="A126" s="7"/>
      <c r="B126" s="7"/>
      <c r="C126" s="7" t="s">
        <v>237</v>
      </c>
      <c r="D126" s="13" t="s">
        <v>242</v>
      </c>
      <c r="E126" s="9">
        <f>1016684-33946</f>
        <v>982738</v>
      </c>
      <c r="F126" s="18"/>
    </row>
    <row r="127" spans="1:6" s="2" customFormat="1" ht="36">
      <c r="A127" s="7"/>
      <c r="B127" s="7"/>
      <c r="C127" s="7">
        <v>160200</v>
      </c>
      <c r="D127" s="8" t="s">
        <v>206</v>
      </c>
      <c r="E127" s="9">
        <f>E128+E130+E135+E140</f>
        <v>38114279</v>
      </c>
      <c r="F127" s="18"/>
    </row>
    <row r="128" spans="1:6" s="2" customFormat="1" ht="36">
      <c r="A128" s="7"/>
      <c r="B128" s="7"/>
      <c r="C128" s="7">
        <v>160210</v>
      </c>
      <c r="D128" s="8" t="s">
        <v>207</v>
      </c>
      <c r="E128" s="9">
        <f>E129</f>
        <v>1724912</v>
      </c>
      <c r="F128" s="18"/>
    </row>
    <row r="129" spans="1:6" s="2" customFormat="1" ht="61.5" customHeight="1">
      <c r="A129" s="7"/>
      <c r="B129" s="7"/>
      <c r="C129" s="7">
        <v>160211</v>
      </c>
      <c r="D129" s="8" t="s">
        <v>177</v>
      </c>
      <c r="E129" s="9">
        <v>1724912</v>
      </c>
      <c r="F129" s="18"/>
    </row>
    <row r="130" spans="1:6" s="2" customFormat="1" ht="54">
      <c r="A130" s="7"/>
      <c r="B130" s="7"/>
      <c r="C130" s="7">
        <v>160220</v>
      </c>
      <c r="D130" s="8" t="s">
        <v>93</v>
      </c>
      <c r="E130" s="9">
        <f>E131+E132+E133+E134</f>
        <v>4078083</v>
      </c>
      <c r="F130" s="18"/>
    </row>
    <row r="131" spans="1:6" s="2" customFormat="1" ht="54">
      <c r="A131" s="7"/>
      <c r="B131" s="7"/>
      <c r="C131" s="7">
        <v>160221</v>
      </c>
      <c r="D131" s="8" t="s">
        <v>178</v>
      </c>
      <c r="E131" s="9">
        <v>812032</v>
      </c>
      <c r="F131" s="18"/>
    </row>
    <row r="132" spans="1:6" s="2" customFormat="1" ht="56.25" customHeight="1">
      <c r="A132" s="7"/>
      <c r="B132" s="7"/>
      <c r="C132" s="7">
        <v>160222</v>
      </c>
      <c r="D132" s="8" t="s">
        <v>179</v>
      </c>
      <c r="E132" s="9">
        <v>1195548</v>
      </c>
      <c r="F132" s="18"/>
    </row>
    <row r="133" spans="1:6" s="2" customFormat="1" ht="54">
      <c r="A133" s="7"/>
      <c r="B133" s="7"/>
      <c r="C133" s="7">
        <v>160223</v>
      </c>
      <c r="D133" s="8" t="s">
        <v>180</v>
      </c>
      <c r="E133" s="9">
        <v>773075</v>
      </c>
      <c r="F133" s="18"/>
    </row>
    <row r="134" spans="1:6" s="2" customFormat="1" ht="37.5" customHeight="1">
      <c r="A134" s="7"/>
      <c r="B134" s="7"/>
      <c r="C134" s="7">
        <v>160224</v>
      </c>
      <c r="D134" s="8" t="s">
        <v>181</v>
      </c>
      <c r="E134" s="9">
        <v>1297428</v>
      </c>
      <c r="F134" s="18"/>
    </row>
    <row r="135" spans="1:6" s="2" customFormat="1" ht="54">
      <c r="A135" s="7"/>
      <c r="B135" s="7"/>
      <c r="C135" s="7">
        <v>160230</v>
      </c>
      <c r="D135" s="8" t="s">
        <v>94</v>
      </c>
      <c r="E135" s="9">
        <f>E136+E137+E138+E139</f>
        <v>1894748</v>
      </c>
      <c r="F135" s="18"/>
    </row>
    <row r="136" spans="1:6" s="2" customFormat="1" ht="36">
      <c r="A136" s="7"/>
      <c r="B136" s="7"/>
      <c r="C136" s="7">
        <v>160231</v>
      </c>
      <c r="D136" s="8" t="s">
        <v>182</v>
      </c>
      <c r="E136" s="9">
        <v>138560</v>
      </c>
      <c r="F136" s="18"/>
    </row>
    <row r="137" spans="1:6" s="2" customFormat="1" ht="74.25" customHeight="1">
      <c r="A137" s="7"/>
      <c r="B137" s="7"/>
      <c r="C137" s="7">
        <v>160232</v>
      </c>
      <c r="D137" s="8" t="s">
        <v>183</v>
      </c>
      <c r="E137" s="9">
        <v>1709473</v>
      </c>
      <c r="F137" s="18"/>
    </row>
    <row r="138" spans="1:6" s="2" customFormat="1" ht="80.25" customHeight="1">
      <c r="A138" s="7"/>
      <c r="B138" s="7"/>
      <c r="C138" s="7">
        <v>160233</v>
      </c>
      <c r="D138" s="8" t="s">
        <v>184</v>
      </c>
      <c r="E138" s="9">
        <v>0</v>
      </c>
      <c r="F138" s="18"/>
    </row>
    <row r="139" spans="1:6" s="2" customFormat="1" ht="79.5" customHeight="1">
      <c r="A139" s="7"/>
      <c r="B139" s="7"/>
      <c r="C139" s="7">
        <v>160234</v>
      </c>
      <c r="D139" s="8" t="s">
        <v>185</v>
      </c>
      <c r="E139" s="9">
        <v>46715</v>
      </c>
      <c r="F139" s="18"/>
    </row>
    <row r="140" spans="1:6" s="2" customFormat="1" ht="18">
      <c r="A140" s="7"/>
      <c r="B140" s="7"/>
      <c r="C140" s="7">
        <v>160240</v>
      </c>
      <c r="D140" s="8" t="s">
        <v>95</v>
      </c>
      <c r="E140" s="9">
        <f>E141+E142+E143+E144+E145+E146</f>
        <v>30416536</v>
      </c>
      <c r="F140" s="18"/>
    </row>
    <row r="141" spans="1:6" s="2" customFormat="1" ht="18">
      <c r="A141" s="7"/>
      <c r="B141" s="7"/>
      <c r="C141" s="7">
        <v>160241</v>
      </c>
      <c r="D141" s="8" t="s">
        <v>96</v>
      </c>
      <c r="E141" s="9">
        <v>285727</v>
      </c>
      <c r="F141" s="18"/>
    </row>
    <row r="142" spans="1:6" s="2" customFormat="1" ht="72">
      <c r="A142" s="7"/>
      <c r="B142" s="7"/>
      <c r="C142" s="7">
        <v>160242</v>
      </c>
      <c r="D142" s="8" t="s">
        <v>254</v>
      </c>
      <c r="E142" s="9">
        <v>693</v>
      </c>
      <c r="F142" s="18"/>
    </row>
    <row r="143" spans="1:6" s="2" customFormat="1" ht="36">
      <c r="A143" s="7"/>
      <c r="B143" s="7"/>
      <c r="C143" s="7">
        <v>160243</v>
      </c>
      <c r="D143" s="8" t="s">
        <v>186</v>
      </c>
      <c r="E143" s="9">
        <v>2846953</v>
      </c>
      <c r="F143" s="18"/>
    </row>
    <row r="144" spans="1:6" s="2" customFormat="1" ht="36">
      <c r="A144" s="7"/>
      <c r="B144" s="7"/>
      <c r="C144" s="7">
        <v>160244</v>
      </c>
      <c r="D144" s="8" t="s">
        <v>187</v>
      </c>
      <c r="E144" s="9">
        <v>13479059</v>
      </c>
      <c r="F144" s="18"/>
    </row>
    <row r="145" spans="1:6" s="2" customFormat="1" ht="36">
      <c r="A145" s="7"/>
      <c r="B145" s="7"/>
      <c r="C145" s="7">
        <v>160245</v>
      </c>
      <c r="D145" s="8" t="s">
        <v>188</v>
      </c>
      <c r="E145" s="9">
        <v>10510873</v>
      </c>
      <c r="F145" s="18"/>
    </row>
    <row r="146" spans="1:6" s="2" customFormat="1" ht="36">
      <c r="A146" s="7"/>
      <c r="B146" s="7"/>
      <c r="C146" s="7">
        <v>160246</v>
      </c>
      <c r="D146" s="8" t="s">
        <v>189</v>
      </c>
      <c r="E146" s="9">
        <f>3223231+70000</f>
        <v>3293231</v>
      </c>
      <c r="F146" s="18"/>
    </row>
    <row r="147" spans="1:6" ht="54">
      <c r="A147" s="7"/>
      <c r="B147" s="7"/>
      <c r="C147" s="7">
        <v>160300</v>
      </c>
      <c r="D147" s="8" t="s">
        <v>97</v>
      </c>
      <c r="E147" s="9">
        <f>E148+E155+E161+E162+E171</f>
        <v>90333531</v>
      </c>
      <c r="F147" s="18"/>
    </row>
    <row r="148" spans="1:6" ht="72">
      <c r="A148" s="7"/>
      <c r="B148" s="7"/>
      <c r="C148" s="7" t="s">
        <v>190</v>
      </c>
      <c r="D148" s="8" t="s">
        <v>229</v>
      </c>
      <c r="E148" s="9">
        <f>E149+E150+E151+E152+E153+E154</f>
        <v>5335541</v>
      </c>
      <c r="F148" s="18"/>
    </row>
    <row r="149" spans="1:6" ht="72">
      <c r="A149" s="7"/>
      <c r="B149" s="7"/>
      <c r="C149" s="7">
        <v>160312</v>
      </c>
      <c r="D149" s="8" t="s">
        <v>241</v>
      </c>
      <c r="E149" s="9">
        <v>154028</v>
      </c>
      <c r="F149" s="18"/>
    </row>
    <row r="150" spans="1:6" ht="54">
      <c r="A150" s="7"/>
      <c r="B150" s="7"/>
      <c r="C150" s="7">
        <v>160313</v>
      </c>
      <c r="D150" s="8" t="s">
        <v>255</v>
      </c>
      <c r="E150" s="9">
        <v>0</v>
      </c>
      <c r="F150" s="18"/>
    </row>
    <row r="151" spans="1:6" ht="54">
      <c r="A151" s="7"/>
      <c r="B151" s="7"/>
      <c r="C151" s="7">
        <v>160314</v>
      </c>
      <c r="D151" s="8" t="s">
        <v>98</v>
      </c>
      <c r="E151" s="9">
        <v>666379</v>
      </c>
      <c r="F151" s="18"/>
    </row>
    <row r="152" spans="1:6" ht="198">
      <c r="A152" s="7"/>
      <c r="B152" s="7"/>
      <c r="C152" s="7" t="s">
        <v>160</v>
      </c>
      <c r="D152" s="8" t="s">
        <v>256</v>
      </c>
      <c r="E152" s="9">
        <v>4323269</v>
      </c>
      <c r="F152" s="18"/>
    </row>
    <row r="153" spans="1:6" ht="255.75" customHeight="1">
      <c r="A153" s="7"/>
      <c r="B153" s="7"/>
      <c r="C153" s="7" t="s">
        <v>171</v>
      </c>
      <c r="D153" s="8" t="s">
        <v>218</v>
      </c>
      <c r="E153" s="9">
        <v>165584</v>
      </c>
      <c r="F153" s="18"/>
    </row>
    <row r="154" spans="1:6" ht="144">
      <c r="A154" s="7"/>
      <c r="B154" s="7"/>
      <c r="C154" s="7" t="s">
        <v>236</v>
      </c>
      <c r="D154" s="8" t="s">
        <v>257</v>
      </c>
      <c r="E154" s="9">
        <v>26281</v>
      </c>
      <c r="F154" s="18"/>
    </row>
    <row r="155" spans="1:6" ht="18">
      <c r="A155" s="7"/>
      <c r="B155" s="7"/>
      <c r="C155" s="7">
        <v>160320</v>
      </c>
      <c r="D155" s="8" t="s">
        <v>99</v>
      </c>
      <c r="E155" s="9">
        <f>E156+E157+E158+E159+E160</f>
        <v>2406794</v>
      </c>
      <c r="F155" s="18"/>
    </row>
    <row r="156" spans="1:6" ht="90">
      <c r="A156" s="7"/>
      <c r="B156" s="7"/>
      <c r="C156" s="7">
        <v>160321</v>
      </c>
      <c r="D156" s="8" t="s">
        <v>100</v>
      </c>
      <c r="E156" s="9">
        <v>303518</v>
      </c>
      <c r="F156" s="18"/>
    </row>
    <row r="157" spans="1:6" ht="54">
      <c r="A157" s="7"/>
      <c r="B157" s="7"/>
      <c r="C157" s="7">
        <v>160322</v>
      </c>
      <c r="D157" s="8" t="s">
        <v>101</v>
      </c>
      <c r="E157" s="9">
        <v>970388</v>
      </c>
      <c r="F157" s="18"/>
    </row>
    <row r="158" spans="1:6" ht="72">
      <c r="A158" s="7"/>
      <c r="B158" s="7"/>
      <c r="C158" s="7">
        <v>160323</v>
      </c>
      <c r="D158" s="8" t="s">
        <v>208</v>
      </c>
      <c r="E158" s="9">
        <v>1070506</v>
      </c>
      <c r="F158" s="18"/>
    </row>
    <row r="159" spans="1:6" ht="90">
      <c r="A159" s="7"/>
      <c r="B159" s="7"/>
      <c r="C159" s="7">
        <v>160324</v>
      </c>
      <c r="D159" s="8" t="s">
        <v>209</v>
      </c>
      <c r="E159" s="9">
        <v>8316</v>
      </c>
      <c r="F159" s="18"/>
    </row>
    <row r="160" spans="1:6" ht="90">
      <c r="A160" s="7"/>
      <c r="B160" s="7"/>
      <c r="C160" s="7">
        <v>160325</v>
      </c>
      <c r="D160" s="8" t="s">
        <v>210</v>
      </c>
      <c r="E160" s="9">
        <v>54066</v>
      </c>
      <c r="F160" s="18"/>
    </row>
    <row r="161" spans="1:6" ht="36">
      <c r="A161" s="7"/>
      <c r="B161" s="7"/>
      <c r="C161" s="7">
        <v>160330</v>
      </c>
      <c r="D161" s="8" t="s">
        <v>191</v>
      </c>
      <c r="E161" s="9">
        <v>48151</v>
      </c>
      <c r="F161" s="18"/>
    </row>
    <row r="162" spans="1:6" ht="18">
      <c r="A162" s="7"/>
      <c r="B162" s="7"/>
      <c r="C162" s="7">
        <v>160340</v>
      </c>
      <c r="D162" s="8" t="s">
        <v>102</v>
      </c>
      <c r="E162" s="9">
        <f>E163+E164+E165+E166+E167+E168+E169+E170</f>
        <v>50987368</v>
      </c>
      <c r="F162" s="18"/>
    </row>
    <row r="163" spans="1:6" ht="45" customHeight="1">
      <c r="A163" s="7"/>
      <c r="B163" s="7"/>
      <c r="C163" s="7">
        <v>160341</v>
      </c>
      <c r="D163" s="8" t="s">
        <v>103</v>
      </c>
      <c r="E163" s="9">
        <v>2919420</v>
      </c>
      <c r="F163" s="18"/>
    </row>
    <row r="164" spans="1:6" ht="36">
      <c r="A164" s="7"/>
      <c r="B164" s="7"/>
      <c r="C164" s="7">
        <v>160342</v>
      </c>
      <c r="D164" s="8" t="s">
        <v>104</v>
      </c>
      <c r="E164" s="9">
        <v>30380881</v>
      </c>
      <c r="F164" s="18"/>
    </row>
    <row r="165" spans="1:6" ht="36">
      <c r="A165" s="7"/>
      <c r="B165" s="7"/>
      <c r="C165" s="7">
        <v>160343</v>
      </c>
      <c r="D165" s="8" t="s">
        <v>105</v>
      </c>
      <c r="E165" s="9">
        <f>50049+7236</f>
        <v>57285</v>
      </c>
      <c r="F165" s="18"/>
    </row>
    <row r="166" spans="1:6" ht="18">
      <c r="A166" s="7"/>
      <c r="B166" s="7"/>
      <c r="C166" s="7">
        <v>160344</v>
      </c>
      <c r="D166" s="8" t="s">
        <v>106</v>
      </c>
      <c r="E166" s="9">
        <v>12032633</v>
      </c>
      <c r="F166" s="18"/>
    </row>
    <row r="167" spans="1:6" ht="54">
      <c r="A167" s="7"/>
      <c r="B167" s="7"/>
      <c r="C167" s="7">
        <v>160345</v>
      </c>
      <c r="D167" s="8" t="s">
        <v>211</v>
      </c>
      <c r="E167" s="9">
        <v>49883</v>
      </c>
      <c r="F167" s="18"/>
    </row>
    <row r="168" spans="1:6" ht="54">
      <c r="A168" s="7"/>
      <c r="B168" s="7"/>
      <c r="C168" s="7">
        <v>160346</v>
      </c>
      <c r="D168" s="8" t="s">
        <v>212</v>
      </c>
      <c r="E168" s="9">
        <v>1970215</v>
      </c>
      <c r="F168" s="18"/>
    </row>
    <row r="169" spans="1:6" ht="54">
      <c r="A169" s="7"/>
      <c r="B169" s="7"/>
      <c r="C169" s="7">
        <v>160347</v>
      </c>
      <c r="D169" s="8" t="s">
        <v>107</v>
      </c>
      <c r="E169" s="9">
        <v>211008</v>
      </c>
      <c r="F169" s="18"/>
    </row>
    <row r="170" spans="1:6" ht="36">
      <c r="A170" s="7"/>
      <c r="B170" s="7"/>
      <c r="C170" s="7" t="s">
        <v>172</v>
      </c>
      <c r="D170" s="8" t="s">
        <v>173</v>
      </c>
      <c r="E170" s="9">
        <v>3366043</v>
      </c>
      <c r="F170" s="18"/>
    </row>
    <row r="171" spans="1:6" ht="18">
      <c r="A171" s="7"/>
      <c r="B171" s="7"/>
      <c r="C171" s="7">
        <v>160360</v>
      </c>
      <c r="D171" s="8" t="s">
        <v>108</v>
      </c>
      <c r="E171" s="9">
        <v>31555677</v>
      </c>
      <c r="F171" s="18"/>
    </row>
    <row r="172" spans="1:6" ht="54">
      <c r="A172" s="7"/>
      <c r="B172" s="7"/>
      <c r="C172" s="7">
        <v>160361</v>
      </c>
      <c r="D172" s="8" t="s">
        <v>109</v>
      </c>
      <c r="E172" s="9">
        <v>37328</v>
      </c>
      <c r="F172" s="18"/>
    </row>
    <row r="173" spans="1:6" ht="36">
      <c r="A173" s="7"/>
      <c r="B173" s="7"/>
      <c r="C173" s="7">
        <v>160362</v>
      </c>
      <c r="D173" s="8" t="s">
        <v>110</v>
      </c>
      <c r="E173" s="9">
        <v>25297298</v>
      </c>
      <c r="F173" s="18"/>
    </row>
    <row r="174" spans="1:6" ht="79.5" customHeight="1">
      <c r="A174" s="7"/>
      <c r="B174" s="7"/>
      <c r="C174" s="7">
        <v>160363</v>
      </c>
      <c r="D174" s="8" t="s">
        <v>192</v>
      </c>
      <c r="E174" s="9">
        <v>1910398</v>
      </c>
      <c r="F174" s="18"/>
    </row>
    <row r="175" spans="1:6" ht="63.75" customHeight="1">
      <c r="A175" s="7"/>
      <c r="B175" s="7"/>
      <c r="C175" s="7">
        <v>160364</v>
      </c>
      <c r="D175" s="8" t="s">
        <v>111</v>
      </c>
      <c r="E175" s="9">
        <v>152760</v>
      </c>
      <c r="F175" s="18"/>
    </row>
    <row r="176" spans="1:6" ht="54">
      <c r="A176" s="7"/>
      <c r="B176" s="7"/>
      <c r="C176" s="7">
        <v>160365</v>
      </c>
      <c r="D176" s="8" t="s">
        <v>112</v>
      </c>
      <c r="E176" s="9">
        <v>6030</v>
      </c>
      <c r="F176" s="18"/>
    </row>
    <row r="177" spans="1:6" ht="54">
      <c r="A177" s="7"/>
      <c r="B177" s="7"/>
      <c r="C177" s="7">
        <v>160366</v>
      </c>
      <c r="D177" s="8" t="s">
        <v>258</v>
      </c>
      <c r="E177" s="9">
        <v>18721</v>
      </c>
      <c r="F177" s="18"/>
    </row>
    <row r="178" spans="1:6" ht="54">
      <c r="A178" s="7"/>
      <c r="B178" s="7"/>
      <c r="C178" s="7">
        <v>160367</v>
      </c>
      <c r="D178" s="8" t="s">
        <v>259</v>
      </c>
      <c r="E178" s="9">
        <v>752666</v>
      </c>
      <c r="F178" s="18"/>
    </row>
    <row r="179" spans="1:6" ht="72">
      <c r="A179" s="7"/>
      <c r="B179" s="7"/>
      <c r="C179" s="7">
        <v>160368</v>
      </c>
      <c r="D179" s="8" t="s">
        <v>113</v>
      </c>
      <c r="E179" s="9">
        <v>297964</v>
      </c>
      <c r="F179" s="18"/>
    </row>
    <row r="180" spans="1:6" ht="79.5" customHeight="1">
      <c r="A180" s="7"/>
      <c r="B180" s="7"/>
      <c r="C180" s="7">
        <v>160369</v>
      </c>
      <c r="D180" s="8" t="s">
        <v>114</v>
      </c>
      <c r="E180" s="9">
        <v>90450</v>
      </c>
      <c r="F180" s="18"/>
    </row>
    <row r="181" spans="1:6" ht="54">
      <c r="A181" s="7"/>
      <c r="B181" s="7"/>
      <c r="C181" s="7">
        <v>160370</v>
      </c>
      <c r="D181" s="8" t="s">
        <v>115</v>
      </c>
      <c r="E181" s="9">
        <v>1175024</v>
      </c>
      <c r="F181" s="18"/>
    </row>
    <row r="182" spans="1:6" ht="90">
      <c r="A182" s="7"/>
      <c r="B182" s="7"/>
      <c r="C182" s="7">
        <v>160371</v>
      </c>
      <c r="D182" s="8" t="s">
        <v>116</v>
      </c>
      <c r="E182" s="9">
        <v>46854</v>
      </c>
      <c r="F182" s="18"/>
    </row>
    <row r="183" spans="1:6" ht="36">
      <c r="A183" s="7"/>
      <c r="B183" s="7"/>
      <c r="C183" s="7">
        <v>160372</v>
      </c>
      <c r="D183" s="8" t="s">
        <v>260</v>
      </c>
      <c r="E183" s="9">
        <v>553052</v>
      </c>
      <c r="F183" s="18"/>
    </row>
    <row r="184" spans="1:6" ht="54">
      <c r="A184" s="7"/>
      <c r="B184" s="7"/>
      <c r="C184" s="7">
        <v>160373</v>
      </c>
      <c r="D184" s="8" t="s">
        <v>117</v>
      </c>
      <c r="E184" s="9">
        <v>97688</v>
      </c>
      <c r="F184" s="18"/>
    </row>
    <row r="185" spans="1:6" ht="72">
      <c r="A185" s="7"/>
      <c r="B185" s="7"/>
      <c r="C185" s="7">
        <v>160374</v>
      </c>
      <c r="D185" s="8" t="s">
        <v>193</v>
      </c>
      <c r="E185" s="9">
        <v>14874</v>
      </c>
      <c r="F185" s="18"/>
    </row>
    <row r="186" spans="1:6" ht="54">
      <c r="A186" s="7"/>
      <c r="B186" s="7"/>
      <c r="C186" s="7">
        <v>160375</v>
      </c>
      <c r="D186" s="8" t="s">
        <v>230</v>
      </c>
      <c r="E186" s="9">
        <v>986307</v>
      </c>
      <c r="F186" s="18"/>
    </row>
    <row r="187" spans="1:6" ht="54">
      <c r="A187" s="7"/>
      <c r="B187" s="7"/>
      <c r="C187" s="7">
        <v>160378</v>
      </c>
      <c r="D187" s="8" t="s">
        <v>194</v>
      </c>
      <c r="E187" s="9">
        <v>112233</v>
      </c>
      <c r="F187" s="18"/>
    </row>
    <row r="188" spans="1:6" ht="72">
      <c r="A188" s="7"/>
      <c r="B188" s="7"/>
      <c r="C188" s="7" t="s">
        <v>174</v>
      </c>
      <c r="D188" s="8" t="s">
        <v>213</v>
      </c>
      <c r="E188" s="9">
        <v>6030</v>
      </c>
      <c r="F188" s="18"/>
    </row>
    <row r="189" spans="1:6" ht="108">
      <c r="A189" s="7"/>
      <c r="B189" s="7"/>
      <c r="C189" s="7">
        <v>160400</v>
      </c>
      <c r="D189" s="8" t="s">
        <v>195</v>
      </c>
      <c r="E189" s="9">
        <v>29974015</v>
      </c>
      <c r="F189" s="18"/>
    </row>
    <row r="190" spans="1:6" ht="54">
      <c r="A190" s="7"/>
      <c r="B190" s="7"/>
      <c r="C190" s="7">
        <v>160410</v>
      </c>
      <c r="D190" s="8" t="s">
        <v>118</v>
      </c>
      <c r="E190" s="9">
        <f>SUM(E191:E210)</f>
        <v>28917197</v>
      </c>
      <c r="F190" s="18"/>
    </row>
    <row r="191" spans="1:6" ht="36">
      <c r="A191" s="7"/>
      <c r="B191" s="7"/>
      <c r="C191" s="7">
        <v>160412</v>
      </c>
      <c r="D191" s="8" t="s">
        <v>214</v>
      </c>
      <c r="E191" s="9">
        <v>10440</v>
      </c>
      <c r="F191" s="18"/>
    </row>
    <row r="192" spans="1:6" ht="54">
      <c r="A192" s="7"/>
      <c r="B192" s="7"/>
      <c r="C192" s="7">
        <v>160414</v>
      </c>
      <c r="D192" s="8" t="s">
        <v>119</v>
      </c>
      <c r="E192" s="9">
        <v>0</v>
      </c>
      <c r="F192" s="18"/>
    </row>
    <row r="193" spans="1:6" ht="36">
      <c r="A193" s="7"/>
      <c r="B193" s="7"/>
      <c r="C193" s="7">
        <v>160415</v>
      </c>
      <c r="D193" s="8" t="s">
        <v>215</v>
      </c>
      <c r="E193" s="9">
        <v>415018</v>
      </c>
      <c r="F193" s="18"/>
    </row>
    <row r="194" spans="1:6" ht="54">
      <c r="A194" s="7"/>
      <c r="B194" s="7"/>
      <c r="C194" s="7">
        <v>160420</v>
      </c>
      <c r="D194" s="8" t="s">
        <v>120</v>
      </c>
      <c r="E194" s="9">
        <f>619440+6960</f>
        <v>626400</v>
      </c>
      <c r="F194" s="18"/>
    </row>
    <row r="195" spans="1:6" ht="36">
      <c r="A195" s="7"/>
      <c r="B195" s="7"/>
      <c r="C195" s="7">
        <v>160421</v>
      </c>
      <c r="D195" s="8" t="s">
        <v>121</v>
      </c>
      <c r="E195" s="9">
        <v>114260</v>
      </c>
      <c r="F195" s="18"/>
    </row>
    <row r="196" spans="1:6" ht="36">
      <c r="A196" s="7"/>
      <c r="B196" s="7"/>
      <c r="C196" s="7">
        <v>160422</v>
      </c>
      <c r="D196" s="8" t="s">
        <v>122</v>
      </c>
      <c r="E196" s="9">
        <v>2314683</v>
      </c>
      <c r="F196" s="18"/>
    </row>
    <row r="197" spans="1:6" ht="54">
      <c r="A197" s="7"/>
      <c r="B197" s="7"/>
      <c r="C197" s="7">
        <v>160423</v>
      </c>
      <c r="D197" s="8" t="s">
        <v>123</v>
      </c>
      <c r="E197" s="9">
        <v>3230846</v>
      </c>
      <c r="F197" s="18"/>
    </row>
    <row r="198" spans="1:6" ht="36">
      <c r="A198" s="7"/>
      <c r="B198" s="7"/>
      <c r="C198" s="7">
        <v>160424</v>
      </c>
      <c r="D198" s="8" t="s">
        <v>196</v>
      </c>
      <c r="E198" s="9">
        <v>125280</v>
      </c>
      <c r="F198" s="18"/>
    </row>
    <row r="199" spans="1:6" ht="54">
      <c r="A199" s="7"/>
      <c r="B199" s="7"/>
      <c r="C199" s="7">
        <v>160425</v>
      </c>
      <c r="D199" s="8" t="s">
        <v>197</v>
      </c>
      <c r="E199" s="9">
        <v>3005560</v>
      </c>
      <c r="F199" s="18"/>
    </row>
    <row r="200" spans="1:6" ht="54">
      <c r="A200" s="7"/>
      <c r="B200" s="7"/>
      <c r="C200" s="7">
        <v>160426</v>
      </c>
      <c r="D200" s="8" t="s">
        <v>124</v>
      </c>
      <c r="E200" s="9">
        <v>17194837</v>
      </c>
      <c r="F200" s="18"/>
    </row>
    <row r="201" spans="1:6" ht="36">
      <c r="A201" s="7"/>
      <c r="B201" s="7"/>
      <c r="C201" s="7">
        <v>160427</v>
      </c>
      <c r="D201" s="8" t="s">
        <v>125</v>
      </c>
      <c r="E201" s="9">
        <v>63800</v>
      </c>
      <c r="F201" s="18"/>
    </row>
    <row r="202" spans="1:6" ht="54">
      <c r="A202" s="7"/>
      <c r="B202" s="7"/>
      <c r="C202" s="7">
        <v>160428</v>
      </c>
      <c r="D202" s="8" t="s">
        <v>126</v>
      </c>
      <c r="E202" s="9">
        <v>1126946</v>
      </c>
      <c r="F202" s="18"/>
    </row>
    <row r="203" spans="1:6" ht="36">
      <c r="A203" s="7"/>
      <c r="B203" s="7"/>
      <c r="C203" s="7">
        <v>160429</v>
      </c>
      <c r="D203" s="8" t="s">
        <v>127</v>
      </c>
      <c r="E203" s="9">
        <f>131230+1010</f>
        <v>132240</v>
      </c>
      <c r="F203" s="18"/>
    </row>
    <row r="204" spans="1:6" ht="42.75" customHeight="1">
      <c r="A204" s="7"/>
      <c r="B204" s="7"/>
      <c r="C204" s="7">
        <v>160430</v>
      </c>
      <c r="D204" s="8" t="s">
        <v>128</v>
      </c>
      <c r="E204" s="9">
        <v>49880</v>
      </c>
      <c r="F204" s="18"/>
    </row>
    <row r="205" spans="1:6" ht="36">
      <c r="A205" s="7"/>
      <c r="B205" s="7"/>
      <c r="C205" s="7">
        <v>160431</v>
      </c>
      <c r="D205" s="8" t="s">
        <v>129</v>
      </c>
      <c r="E205" s="9">
        <v>193720</v>
      </c>
      <c r="F205" s="18"/>
    </row>
    <row r="206" spans="1:6" ht="54">
      <c r="A206" s="7"/>
      <c r="B206" s="7"/>
      <c r="C206" s="7">
        <v>160432</v>
      </c>
      <c r="D206" s="8" t="s">
        <v>130</v>
      </c>
      <c r="E206" s="9">
        <v>76850</v>
      </c>
      <c r="F206" s="18"/>
    </row>
    <row r="207" spans="1:6" ht="54">
      <c r="A207" s="7"/>
      <c r="B207" s="7"/>
      <c r="C207" s="7">
        <v>160440</v>
      </c>
      <c r="D207" s="8" t="s">
        <v>198</v>
      </c>
      <c r="E207" s="9">
        <v>93525</v>
      </c>
      <c r="F207" s="18"/>
    </row>
    <row r="208" spans="1:6" ht="36">
      <c r="A208" s="7"/>
      <c r="B208" s="7"/>
      <c r="C208" s="7">
        <v>160442</v>
      </c>
      <c r="D208" s="8" t="s">
        <v>131</v>
      </c>
      <c r="E208" s="9">
        <f>83520</f>
        <v>83520</v>
      </c>
      <c r="F208" s="18"/>
    </row>
    <row r="209" spans="1:6" ht="54">
      <c r="A209" s="7"/>
      <c r="B209" s="7"/>
      <c r="C209" s="7">
        <v>160444</v>
      </c>
      <c r="D209" s="8" t="s">
        <v>132</v>
      </c>
      <c r="E209" s="9">
        <v>45240</v>
      </c>
      <c r="F209" s="18"/>
    </row>
    <row r="210" spans="1:6" ht="54">
      <c r="A210" s="7"/>
      <c r="B210" s="7"/>
      <c r="C210" s="7">
        <v>160445</v>
      </c>
      <c r="D210" s="8" t="s">
        <v>133</v>
      </c>
      <c r="E210" s="9">
        <v>14152</v>
      </c>
      <c r="F210" s="18"/>
    </row>
    <row r="211" spans="1:6" ht="66.75" customHeight="1">
      <c r="A211" s="7"/>
      <c r="B211" s="7"/>
      <c r="C211" s="7">
        <v>160450</v>
      </c>
      <c r="D211" s="8" t="s">
        <v>134</v>
      </c>
      <c r="E211" s="9">
        <f>E212+E213+E214+E215</f>
        <v>1056818</v>
      </c>
      <c r="F211" s="18"/>
    </row>
    <row r="212" spans="1:6" ht="54">
      <c r="A212" s="7"/>
      <c r="B212" s="7"/>
      <c r="C212" s="7">
        <v>160451</v>
      </c>
      <c r="D212" s="8" t="s">
        <v>135</v>
      </c>
      <c r="E212" s="9">
        <v>43898</v>
      </c>
      <c r="F212" s="18"/>
    </row>
    <row r="213" spans="1:6" ht="54">
      <c r="A213" s="7"/>
      <c r="B213" s="7"/>
      <c r="C213" s="7">
        <v>160452</v>
      </c>
      <c r="D213" s="8" t="s">
        <v>136</v>
      </c>
      <c r="E213" s="9">
        <v>119636</v>
      </c>
      <c r="F213" s="18"/>
    </row>
    <row r="214" spans="1:6" ht="54">
      <c r="A214" s="7"/>
      <c r="B214" s="7"/>
      <c r="C214" s="7">
        <v>160453</v>
      </c>
      <c r="D214" s="8" t="s">
        <v>231</v>
      </c>
      <c r="E214" s="9">
        <v>30230</v>
      </c>
      <c r="F214" s="18"/>
    </row>
    <row r="215" spans="1:6" ht="54">
      <c r="A215" s="7"/>
      <c r="B215" s="7"/>
      <c r="C215" s="7">
        <v>160454</v>
      </c>
      <c r="D215" s="8" t="s">
        <v>137</v>
      </c>
      <c r="E215" s="9">
        <v>863054</v>
      </c>
      <c r="F215" s="18"/>
    </row>
    <row r="216" spans="1:6" ht="72">
      <c r="A216" s="7"/>
      <c r="B216" s="7"/>
      <c r="C216" s="7">
        <v>160455</v>
      </c>
      <c r="D216" s="8" t="s">
        <v>138</v>
      </c>
      <c r="E216" s="9">
        <v>0</v>
      </c>
      <c r="F216" s="18"/>
    </row>
    <row r="217" spans="1:6" ht="18">
      <c r="A217" s="7"/>
      <c r="B217" s="7"/>
      <c r="C217" s="7">
        <v>160500</v>
      </c>
      <c r="D217" s="8" t="s">
        <v>139</v>
      </c>
      <c r="E217" s="9">
        <f>E218+E219</f>
        <v>21795941</v>
      </c>
      <c r="F217" s="18"/>
    </row>
    <row r="218" spans="1:6" ht="36">
      <c r="A218" s="7"/>
      <c r="B218" s="7"/>
      <c r="C218" s="7">
        <v>160510</v>
      </c>
      <c r="D218" s="8" t="s">
        <v>140</v>
      </c>
      <c r="E218" s="9">
        <v>21487515</v>
      </c>
      <c r="F218" s="18"/>
    </row>
    <row r="219" spans="1:6" ht="36">
      <c r="A219" s="7"/>
      <c r="B219" s="7"/>
      <c r="C219" s="7">
        <v>160530</v>
      </c>
      <c r="D219" s="8" t="s">
        <v>141</v>
      </c>
      <c r="E219" s="9">
        <v>308426</v>
      </c>
      <c r="F219" s="18"/>
    </row>
    <row r="220" spans="1:6" ht="55.5" customHeight="1">
      <c r="A220" s="7"/>
      <c r="B220" s="7"/>
      <c r="C220" s="7">
        <v>160531</v>
      </c>
      <c r="D220" s="8" t="s">
        <v>142</v>
      </c>
      <c r="E220" s="9">
        <v>169507</v>
      </c>
      <c r="F220" s="18"/>
    </row>
    <row r="221" spans="1:6" ht="33.75" customHeight="1">
      <c r="A221" s="7"/>
      <c r="B221" s="7"/>
      <c r="C221" s="7">
        <v>160532</v>
      </c>
      <c r="D221" s="8" t="s">
        <v>143</v>
      </c>
      <c r="E221" s="9">
        <v>138919</v>
      </c>
      <c r="F221" s="18"/>
    </row>
    <row r="222" spans="1:6" ht="22.5" customHeight="1">
      <c r="A222" s="7"/>
      <c r="B222" s="7"/>
      <c r="C222" s="7">
        <v>160600</v>
      </c>
      <c r="D222" s="8" t="s">
        <v>144</v>
      </c>
      <c r="E222" s="9">
        <f>E223+E224+E225</f>
        <v>89545734</v>
      </c>
      <c r="F222" s="18"/>
    </row>
    <row r="223" spans="1:6" ht="18">
      <c r="A223" s="7"/>
      <c r="B223" s="7"/>
      <c r="C223" s="7">
        <v>160610</v>
      </c>
      <c r="D223" s="8" t="s">
        <v>145</v>
      </c>
      <c r="E223" s="9">
        <v>0</v>
      </c>
      <c r="F223" s="18"/>
    </row>
    <row r="224" spans="1:6" ht="18">
      <c r="A224" s="7"/>
      <c r="B224" s="7"/>
      <c r="C224" s="7" t="s">
        <v>157</v>
      </c>
      <c r="D224" s="8" t="s">
        <v>158</v>
      </c>
      <c r="E224" s="9">
        <f>32132316+4160686+24476600-1199168+28800000</f>
        <v>88370434</v>
      </c>
      <c r="F224" s="18"/>
    </row>
    <row r="225" spans="1:6" ht="36">
      <c r="A225" s="7"/>
      <c r="B225" s="7"/>
      <c r="C225" s="7" t="s">
        <v>220</v>
      </c>
      <c r="D225" s="8" t="s">
        <v>221</v>
      </c>
      <c r="E225" s="9">
        <f>86000+215000+781200+93100</f>
        <v>1175300</v>
      </c>
      <c r="F225" s="18"/>
    </row>
    <row r="226" spans="1:6" ht="72">
      <c r="A226" s="7"/>
      <c r="B226" s="7"/>
      <c r="C226" s="7">
        <v>160700</v>
      </c>
      <c r="D226" s="8" t="s">
        <v>219</v>
      </c>
      <c r="E226" s="9">
        <f>E227+E228</f>
        <v>102149</v>
      </c>
      <c r="F226" s="18"/>
    </row>
    <row r="227" spans="1:6" ht="72">
      <c r="A227" s="7"/>
      <c r="B227" s="7"/>
      <c r="C227" s="7">
        <v>160710</v>
      </c>
      <c r="D227" s="8" t="s">
        <v>232</v>
      </c>
      <c r="E227" s="9">
        <v>98280</v>
      </c>
      <c r="F227" s="18"/>
    </row>
    <row r="228" spans="1:6" ht="36">
      <c r="A228" s="7"/>
      <c r="B228" s="7"/>
      <c r="C228" s="7">
        <v>160730</v>
      </c>
      <c r="D228" s="8" t="s">
        <v>146</v>
      </c>
      <c r="E228" s="9">
        <v>3869</v>
      </c>
      <c r="F228" s="18"/>
    </row>
    <row r="229" spans="1:6" ht="18">
      <c r="A229" s="7"/>
      <c r="B229" s="7"/>
      <c r="C229" s="7">
        <v>160800</v>
      </c>
      <c r="D229" s="8" t="s">
        <v>147</v>
      </c>
      <c r="E229" s="9">
        <f>E230+E231</f>
        <v>2066093</v>
      </c>
      <c r="F229" s="18"/>
    </row>
    <row r="230" spans="1:6" s="10" customFormat="1" ht="36">
      <c r="A230" s="7"/>
      <c r="B230" s="7"/>
      <c r="C230" s="7">
        <v>160810</v>
      </c>
      <c r="D230" s="8" t="s">
        <v>148</v>
      </c>
      <c r="E230" s="9">
        <v>1918299</v>
      </c>
      <c r="F230" s="18"/>
    </row>
    <row r="231" spans="1:6" ht="57" customHeight="1">
      <c r="A231" s="7"/>
      <c r="B231" s="7"/>
      <c r="C231" s="7">
        <v>160830</v>
      </c>
      <c r="D231" s="8" t="s">
        <v>149</v>
      </c>
      <c r="E231" s="9">
        <v>147794</v>
      </c>
      <c r="F231" s="18"/>
    </row>
    <row r="232" spans="1:6" ht="36">
      <c r="A232" s="7"/>
      <c r="B232" s="7"/>
      <c r="C232" s="7" t="s">
        <v>222</v>
      </c>
      <c r="D232" s="8" t="s">
        <v>223</v>
      </c>
      <c r="E232" s="9">
        <f>E233+E234</f>
        <v>262208451</v>
      </c>
      <c r="F232" s="18"/>
    </row>
    <row r="233" spans="1:13" ht="54">
      <c r="A233" s="7"/>
      <c r="B233" s="7"/>
      <c r="C233" s="7" t="s">
        <v>224</v>
      </c>
      <c r="D233" s="8" t="s">
        <v>225</v>
      </c>
      <c r="E233" s="21">
        <v>262143451</v>
      </c>
      <c r="F233" s="18"/>
      <c r="M233" s="21"/>
    </row>
    <row r="234" spans="1:6" ht="36">
      <c r="A234" s="7"/>
      <c r="B234" s="7"/>
      <c r="C234" s="7" t="s">
        <v>226</v>
      </c>
      <c r="D234" s="8" t="s">
        <v>227</v>
      </c>
      <c r="E234" s="9">
        <v>65000</v>
      </c>
      <c r="F234" s="18"/>
    </row>
    <row r="235" spans="1:6" ht="18">
      <c r="A235" s="7"/>
      <c r="B235" s="7"/>
      <c r="C235" s="7" t="s">
        <v>154</v>
      </c>
      <c r="D235" s="8" t="s">
        <v>155</v>
      </c>
      <c r="E235" s="9">
        <f>E236+E239</f>
        <v>1724131</v>
      </c>
      <c r="F235" s="18"/>
    </row>
    <row r="236" spans="1:6" ht="18">
      <c r="A236" s="7"/>
      <c r="B236" s="7"/>
      <c r="C236" s="7" t="s">
        <v>162</v>
      </c>
      <c r="D236" s="8" t="s">
        <v>163</v>
      </c>
      <c r="E236" s="9">
        <f>E237</f>
        <v>1324131</v>
      </c>
      <c r="F236" s="18"/>
    </row>
    <row r="237" spans="1:6" ht="36">
      <c r="A237" s="7"/>
      <c r="B237" s="7"/>
      <c r="C237" s="7">
        <v>240100</v>
      </c>
      <c r="D237" s="8" t="s">
        <v>31</v>
      </c>
      <c r="E237" s="9">
        <f>E238</f>
        <v>1324131</v>
      </c>
      <c r="F237" s="18"/>
    </row>
    <row r="238" spans="1:6" ht="42" customHeight="1">
      <c r="A238" s="7"/>
      <c r="B238" s="7"/>
      <c r="C238" s="7">
        <v>240120</v>
      </c>
      <c r="D238" s="8" t="s">
        <v>32</v>
      </c>
      <c r="E238" s="9">
        <v>1324131</v>
      </c>
      <c r="F238" s="18"/>
    </row>
    <row r="239" spans="1:6" ht="18">
      <c r="A239" s="7"/>
      <c r="B239" s="7"/>
      <c r="C239" s="30" t="s">
        <v>261</v>
      </c>
      <c r="D239" s="31" t="s">
        <v>262</v>
      </c>
      <c r="E239" s="9">
        <v>400000</v>
      </c>
      <c r="F239" s="18"/>
    </row>
    <row r="240" spans="1:6" ht="18">
      <c r="A240" s="7"/>
      <c r="B240" s="7"/>
      <c r="C240" s="32">
        <v>240310</v>
      </c>
      <c r="D240" s="32" t="s">
        <v>263</v>
      </c>
      <c r="E240" s="33">
        <v>400000</v>
      </c>
      <c r="F240" s="18"/>
    </row>
    <row r="241" spans="1:6" ht="18">
      <c r="A241" s="7"/>
      <c r="B241" s="7"/>
      <c r="C241" s="7" t="s">
        <v>156</v>
      </c>
      <c r="D241" s="8" t="s">
        <v>150</v>
      </c>
      <c r="E241" s="9">
        <f>E19+E52+E71+E112</f>
        <v>2494525965</v>
      </c>
      <c r="F241" s="18"/>
    </row>
    <row r="242" spans="4:6" ht="68.25" customHeight="1">
      <c r="D242" s="2" t="s">
        <v>246</v>
      </c>
      <c r="E242" s="15"/>
      <c r="F242" s="11"/>
    </row>
    <row r="243" spans="4:6" ht="22.5" customHeight="1">
      <c r="D243" s="17"/>
      <c r="E243" s="11"/>
      <c r="F243" s="11"/>
    </row>
    <row r="244" ht="17.25" customHeight="1">
      <c r="E244" s="11"/>
    </row>
    <row r="245" spans="4:5" ht="17.25" customHeight="1">
      <c r="D245" s="16"/>
      <c r="E245" s="11"/>
    </row>
    <row r="246" spans="4:5" ht="17.25" customHeight="1">
      <c r="D246" s="12"/>
      <c r="E246" s="11"/>
    </row>
    <row r="247" ht="29.25" customHeight="1">
      <c r="E247" s="11"/>
    </row>
    <row r="250" spans="4:6" ht="17.25" customHeight="1">
      <c r="D250" s="19"/>
      <c r="E250" s="11"/>
      <c r="F250" s="11"/>
    </row>
    <row r="251" spans="4:8" ht="17.25" customHeight="1">
      <c r="D251" s="19"/>
      <c r="E251" s="11"/>
      <c r="F251" s="11"/>
      <c r="H251" s="20"/>
    </row>
    <row r="252" spans="4:6" ht="17.25" customHeight="1">
      <c r="D252" s="19"/>
      <c r="E252" s="11"/>
      <c r="F252" s="11"/>
    </row>
    <row r="253" spans="4:6" ht="17.25" customHeight="1">
      <c r="D253" s="19"/>
      <c r="E253" s="11"/>
      <c r="F253" s="11"/>
    </row>
    <row r="254" spans="4:6" ht="17.25" customHeight="1">
      <c r="D254" s="19"/>
      <c r="E254" s="11"/>
      <c r="F254" s="11"/>
    </row>
    <row r="256" ht="17.25" customHeight="1">
      <c r="E256" s="11"/>
    </row>
    <row r="257" ht="27" customHeight="1"/>
    <row r="258" ht="24.75" customHeight="1">
      <c r="E258" s="11"/>
    </row>
  </sheetData>
  <sheetProtection/>
  <mergeCells count="194">
    <mergeCell ref="D7:E7"/>
    <mergeCell ref="A17:B17"/>
    <mergeCell ref="C17:C18"/>
    <mergeCell ref="D17:D18"/>
    <mergeCell ref="E17:E18"/>
    <mergeCell ref="FR12:FS12"/>
    <mergeCell ref="FP12:FQ12"/>
    <mergeCell ref="ET12:EU12"/>
    <mergeCell ref="EV12:EW12"/>
    <mergeCell ref="EX12:EY12"/>
    <mergeCell ref="FT12:FU12"/>
    <mergeCell ref="FV12:FW12"/>
    <mergeCell ref="B13:C13"/>
    <mergeCell ref="D13:E13"/>
    <mergeCell ref="A15:D15"/>
    <mergeCell ref="FF12:FG12"/>
    <mergeCell ref="FH12:FI12"/>
    <mergeCell ref="FJ12:FK12"/>
    <mergeCell ref="FL12:FM12"/>
    <mergeCell ref="FN12:FO12"/>
    <mergeCell ref="FD12:FE12"/>
    <mergeCell ref="EH12:EI12"/>
    <mergeCell ref="EJ12:EK12"/>
    <mergeCell ref="EL12:EM12"/>
    <mergeCell ref="EN12:EO12"/>
    <mergeCell ref="EP12:EQ12"/>
    <mergeCell ref="ER12:ES12"/>
    <mergeCell ref="EZ12:FA12"/>
    <mergeCell ref="DX12:DY12"/>
    <mergeCell ref="DZ12:EA12"/>
    <mergeCell ref="EB12:EC12"/>
    <mergeCell ref="ED12:EE12"/>
    <mergeCell ref="EF12:EG12"/>
    <mergeCell ref="FB12:FC12"/>
    <mergeCell ref="DL12:DM12"/>
    <mergeCell ref="DN12:DO12"/>
    <mergeCell ref="DP12:DQ12"/>
    <mergeCell ref="DR12:DS12"/>
    <mergeCell ref="DT12:DU12"/>
    <mergeCell ref="DV12:DW12"/>
    <mergeCell ref="CZ12:DA12"/>
    <mergeCell ref="DB12:DC12"/>
    <mergeCell ref="DD12:DE12"/>
    <mergeCell ref="DF12:DG12"/>
    <mergeCell ref="DH12:DI12"/>
    <mergeCell ref="DJ12:DK12"/>
    <mergeCell ref="CN12:CO12"/>
    <mergeCell ref="CP12:CQ12"/>
    <mergeCell ref="CR12:CS12"/>
    <mergeCell ref="CT12:CU12"/>
    <mergeCell ref="CV12:CW12"/>
    <mergeCell ref="CX12:CY12"/>
    <mergeCell ref="CB12:CC12"/>
    <mergeCell ref="CD12:CE12"/>
    <mergeCell ref="CF12:CG12"/>
    <mergeCell ref="CH12:CI12"/>
    <mergeCell ref="CJ12:CK12"/>
    <mergeCell ref="CL12:CM12"/>
    <mergeCell ref="BP12:BQ12"/>
    <mergeCell ref="BR12:BS12"/>
    <mergeCell ref="BT12:BU12"/>
    <mergeCell ref="BV12:BW12"/>
    <mergeCell ref="BX12:BY12"/>
    <mergeCell ref="BZ12:CA12"/>
    <mergeCell ref="BD12:BE12"/>
    <mergeCell ref="BF12:BG12"/>
    <mergeCell ref="BH12:BI12"/>
    <mergeCell ref="BJ12:BK12"/>
    <mergeCell ref="BL12:BM12"/>
    <mergeCell ref="BN12:BO12"/>
    <mergeCell ref="AR12:AS12"/>
    <mergeCell ref="AT12:AU12"/>
    <mergeCell ref="AV12:AW12"/>
    <mergeCell ref="AX12:AY12"/>
    <mergeCell ref="AZ12:BA12"/>
    <mergeCell ref="BB12:BC12"/>
    <mergeCell ref="AF12:AG12"/>
    <mergeCell ref="AH12:AI12"/>
    <mergeCell ref="AJ12:AK12"/>
    <mergeCell ref="AL12:AM12"/>
    <mergeCell ref="AN12:AO12"/>
    <mergeCell ref="AP12:AQ12"/>
    <mergeCell ref="T12:U12"/>
    <mergeCell ref="V12:W12"/>
    <mergeCell ref="X12:Y12"/>
    <mergeCell ref="Z12:AA12"/>
    <mergeCell ref="AB12:AC12"/>
    <mergeCell ref="AD12:AE12"/>
    <mergeCell ref="FV11:FW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FJ11:FK11"/>
    <mergeCell ref="FL11:FM11"/>
    <mergeCell ref="FN11:FO11"/>
    <mergeCell ref="FP11:FQ11"/>
    <mergeCell ref="FR11:FS11"/>
    <mergeCell ref="FT11:FU11"/>
    <mergeCell ref="EX11:EY11"/>
    <mergeCell ref="EZ11:FA11"/>
    <mergeCell ref="FB11:FC11"/>
    <mergeCell ref="FD11:FE11"/>
    <mergeCell ref="FF11:FG11"/>
    <mergeCell ref="FH11:FI11"/>
    <mergeCell ref="EL11:EM11"/>
    <mergeCell ref="EN11:EO11"/>
    <mergeCell ref="EP11:EQ11"/>
    <mergeCell ref="ER11:ES11"/>
    <mergeCell ref="ET11:EU11"/>
    <mergeCell ref="EV11:EW11"/>
    <mergeCell ref="DZ11:EA11"/>
    <mergeCell ref="EB11:EC11"/>
    <mergeCell ref="ED11:EE11"/>
    <mergeCell ref="EF11:EG11"/>
    <mergeCell ref="EH11:EI11"/>
    <mergeCell ref="EJ11:EK11"/>
    <mergeCell ref="DN11:DO11"/>
    <mergeCell ref="DP11:DQ11"/>
    <mergeCell ref="DR11:DS11"/>
    <mergeCell ref="DT11:DU11"/>
    <mergeCell ref="DV11:DW11"/>
    <mergeCell ref="DX11:DY11"/>
    <mergeCell ref="DB11:DC11"/>
    <mergeCell ref="DD11:DE11"/>
    <mergeCell ref="DF11:DG11"/>
    <mergeCell ref="DH11:DI11"/>
    <mergeCell ref="DJ11:DK11"/>
    <mergeCell ref="DL11:DM11"/>
    <mergeCell ref="CP11:CQ11"/>
    <mergeCell ref="CR11:CS11"/>
    <mergeCell ref="CT11:CU11"/>
    <mergeCell ref="CV11:CW11"/>
    <mergeCell ref="CX11:CY11"/>
    <mergeCell ref="CZ11:DA11"/>
    <mergeCell ref="CD11:CE11"/>
    <mergeCell ref="CF11:CG11"/>
    <mergeCell ref="CH11:CI11"/>
    <mergeCell ref="CJ11:CK11"/>
    <mergeCell ref="CL11:CM11"/>
    <mergeCell ref="CN11:CO11"/>
    <mergeCell ref="BR11:BS11"/>
    <mergeCell ref="BT11:BU11"/>
    <mergeCell ref="BV11:BW11"/>
    <mergeCell ref="BX11:BY11"/>
    <mergeCell ref="BZ11:CA11"/>
    <mergeCell ref="CB11:CC11"/>
    <mergeCell ref="BF11:BG11"/>
    <mergeCell ref="BH11:BI11"/>
    <mergeCell ref="BJ11:BK11"/>
    <mergeCell ref="BL11:BM11"/>
    <mergeCell ref="BN11:BO11"/>
    <mergeCell ref="BP11:BQ11"/>
    <mergeCell ref="AT11:AU11"/>
    <mergeCell ref="AV11:AW11"/>
    <mergeCell ref="AX11:AY11"/>
    <mergeCell ref="AZ11:BA11"/>
    <mergeCell ref="BB11:BC11"/>
    <mergeCell ref="BD11:BE11"/>
    <mergeCell ref="AH11:AI11"/>
    <mergeCell ref="AJ11:AK11"/>
    <mergeCell ref="AL11:AM11"/>
    <mergeCell ref="AN11:AO11"/>
    <mergeCell ref="AP11:AQ11"/>
    <mergeCell ref="AR11:AS11"/>
    <mergeCell ref="V11:W11"/>
    <mergeCell ref="X11:Y11"/>
    <mergeCell ref="Z11:AA11"/>
    <mergeCell ref="AB11:AC11"/>
    <mergeCell ref="AD11:AE11"/>
    <mergeCell ref="AF11:AG11"/>
    <mergeCell ref="J11:K11"/>
    <mergeCell ref="L11:M11"/>
    <mergeCell ref="N11:O11"/>
    <mergeCell ref="P11:Q11"/>
    <mergeCell ref="R11:S11"/>
    <mergeCell ref="T11:U11"/>
    <mergeCell ref="D9:E9"/>
    <mergeCell ref="D10:E10"/>
    <mergeCell ref="B11:C11"/>
    <mergeCell ref="D11:E11"/>
    <mergeCell ref="F11:G11"/>
    <mergeCell ref="H11:I11"/>
    <mergeCell ref="D1:E1"/>
    <mergeCell ref="D2:E2"/>
    <mergeCell ref="D3:E3"/>
    <mergeCell ref="D4:E4"/>
    <mergeCell ref="D5:E5"/>
    <mergeCell ref="D6:E6"/>
  </mergeCells>
  <printOptions horizontalCentered="1"/>
  <pageMargins left="0.5905511811023623" right="0.3937007874015748" top="0.5905511811023623" bottom="0.1968503937007874" header="0" footer="0"/>
  <pageSetup firstPageNumber="8" useFirstPageNumber="1" horizontalDpi="600" verticalDpi="600" orientation="portrait" paperSize="9" scale="75" r:id="rId1"/>
  <headerFooter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2023-02-07T07:48:13Z</dcterms:modified>
  <cp:category/>
  <cp:version/>
  <cp:contentType/>
  <cp:contentStatus/>
</cp:coreProperties>
</file>