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03 март\23 марта\Законы\Закон № 2022 п. 868 (Б23-10)\Приложения к Закону\"/>
    </mc:Choice>
  </mc:AlternateContent>
  <bookViews>
    <workbookView xWindow="9528" yWindow="576" windowWidth="18228" windowHeight="15012"/>
  </bookViews>
  <sheets>
    <sheet name="Приложение №8 (868)" sheetId="1" r:id="rId1"/>
  </sheets>
  <definedNames>
    <definedName name="_xlnm.Print_Area" localSheetId="0">'Приложение №8 (868)'!$A$1:$M$59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21" i="1"/>
  <c r="M43" i="1" l="1"/>
  <c r="M44" i="1"/>
  <c r="M13" i="1"/>
  <c r="M33" i="1" l="1"/>
  <c r="L26" i="1" l="1"/>
  <c r="K26" i="1"/>
  <c r="J26" i="1"/>
  <c r="F26" i="1"/>
  <c r="M34" i="1"/>
  <c r="D34" i="1"/>
  <c r="D33" i="1"/>
  <c r="M32" i="1"/>
  <c r="D32" i="1"/>
  <c r="M31" i="1"/>
  <c r="D31" i="1"/>
  <c r="M30" i="1"/>
  <c r="D30" i="1"/>
  <c r="M29" i="1"/>
  <c r="M28" i="1"/>
  <c r="M27" i="1"/>
  <c r="M16" i="1"/>
  <c r="H31" i="1" l="1"/>
  <c r="H32" i="1"/>
  <c r="H30" i="1"/>
  <c r="H33" i="1"/>
  <c r="H34" i="1"/>
  <c r="H28" i="1"/>
  <c r="H27" i="1"/>
  <c r="H29" i="1"/>
  <c r="M26" i="1"/>
  <c r="I31" i="1" l="1"/>
  <c r="I30" i="1"/>
  <c r="I29" i="1"/>
  <c r="I34" i="1"/>
  <c r="I27" i="1"/>
  <c r="I32" i="1"/>
  <c r="I28" i="1"/>
  <c r="I33" i="1"/>
  <c r="G26" i="1"/>
  <c r="H26" i="1"/>
  <c r="I26" i="1" l="1"/>
</calcChain>
</file>

<file path=xl/sharedStrings.xml><?xml version="1.0" encoding="utf-8"?>
<sst xmlns="http://schemas.openxmlformats.org/spreadsheetml/2006/main" count="108" uniqueCount="92">
  <si>
    <t>Приложение № 8</t>
  </si>
  <si>
    <t>ДОХОДЫ ВСЕГО, в том числе:</t>
  </si>
  <si>
    <t>Налог с владельцев транспортных средств, уплачиваемый юридическими лицами</t>
  </si>
  <si>
    <t>Отчисления от налога на доходы организаций</t>
  </si>
  <si>
    <t>РАСХОДЫ ВСЕГО, в том числе:</t>
  </si>
  <si>
    <t>Субсидии местным бюджетам на исполнение программ развития дорожной отрасли ВСЕГО, в т.ч.:</t>
  </si>
  <si>
    <t>№ п/п</t>
  </si>
  <si>
    <t>Наименование государственной администрации</t>
  </si>
  <si>
    <t>Доли для распределения государственными администрациями субсидий, направленных в местные бюджеты городов и районов</t>
  </si>
  <si>
    <t>Доля для распределения  иных                                                         поступлений в Дорожный фонд  ПМР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</si>
  <si>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</si>
  <si>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</si>
  <si>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 xml:space="preserve"> Итого субсидий на исполнение  программ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</si>
  <si>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</si>
  <si>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</si>
  <si>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</si>
  <si>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гос. собственности</t>
  </si>
  <si>
    <t>по автомобильным дорогам общего пользования, находящимся в муниципальной собственности</t>
  </si>
  <si>
    <t>налог с владельцев                                транспортных средств</t>
  </si>
  <si>
    <t>иные поступления в                                          Дорожный фонд</t>
  </si>
  <si>
    <t>ВСЕГО</t>
  </si>
  <si>
    <t>в том числе:</t>
  </si>
  <si>
    <t>по автом. дорогам общего пользования, находящимся в мун. собств.</t>
  </si>
  <si>
    <t>на стр-во и реконструкцию остановочных пунктов</t>
  </si>
  <si>
    <t>г.Тирасполя</t>
  </si>
  <si>
    <t>г. Днестровска</t>
  </si>
  <si>
    <t>г. Бендеры</t>
  </si>
  <si>
    <t>Григориопольского района и г. Григориополя</t>
  </si>
  <si>
    <t xml:space="preserve">Министерство экономического развития Приднестровской Молдавской Республики </t>
  </si>
  <si>
    <t>а)</t>
  </si>
  <si>
    <t>б)</t>
  </si>
  <si>
    <t>в)</t>
  </si>
  <si>
    <t>г)</t>
  </si>
  <si>
    <t>д)</t>
  </si>
  <si>
    <t>е)</t>
  </si>
  <si>
    <t>ж)</t>
  </si>
  <si>
    <t>з)</t>
  </si>
  <si>
    <t>1.2.</t>
  </si>
  <si>
    <t>2.</t>
  </si>
  <si>
    <t>1.</t>
  </si>
  <si>
    <t>1.1.</t>
  </si>
  <si>
    <t>Всего субсидий из республиканского бюджета, в том числе:</t>
  </si>
  <si>
    <t>(руб.)</t>
  </si>
  <si>
    <t>Основные характеристики Дорожного фонда Приднестровской Молдавской Республики на 2023 год</t>
  </si>
  <si>
    <r>
      <t xml:space="preserve">Отчисления от единого таможенного платежа в размере </t>
    </r>
    <r>
      <rPr>
        <b/>
        <sz val="12"/>
        <rFont val="Times New Roman"/>
        <family val="1"/>
        <charset val="204"/>
      </rPr>
      <t>13,02 %</t>
    </r>
  </si>
  <si>
    <t xml:space="preserve">к  Закону Приднестровской Молдавской Республики </t>
  </si>
  <si>
    <t>2.2.</t>
  </si>
  <si>
    <t>"О республиканском бюджете на 2023 год"</t>
  </si>
  <si>
    <t>Дубоссарского района и                     г. Дубоссары</t>
  </si>
  <si>
    <t>Каменского района и                             г. Каменки</t>
  </si>
  <si>
    <t xml:space="preserve">Рыбницкого района и                               г. Рыбницы </t>
  </si>
  <si>
    <t xml:space="preserve">Слободзейского района и                             г. Слободзеи </t>
  </si>
  <si>
    <t>2.1.</t>
  </si>
  <si>
    <t>2.3.</t>
  </si>
  <si>
    <t>3.</t>
  </si>
  <si>
    <t>3.1</t>
  </si>
  <si>
    <t>Дорожного фонда на счете Министерства финансов Приднестровской Молдавской Республики</t>
  </si>
  <si>
    <t>Дорожного фонда на счетах местных бюджетов городов и районов</t>
  </si>
  <si>
    <t>3.1.1.</t>
  </si>
  <si>
    <t>Дубоссарского района и г. Дубоссары</t>
  </si>
  <si>
    <t>Каменского района и г. Каменки</t>
  </si>
  <si>
    <t xml:space="preserve">Слободзейского района и г. Слободзеи </t>
  </si>
  <si>
    <t>3.1.7.</t>
  </si>
  <si>
    <t>3.2.</t>
  </si>
  <si>
    <t>Недофинансирование расходов Дорожного фонда на погашение задолженности дорожных предприятий перед ГУП "Дубоссарская ГЭС"</t>
  </si>
  <si>
    <t>3.3.</t>
  </si>
  <si>
    <t xml:space="preserve">Рыбницкого района и г. Рыбницы </t>
  </si>
  <si>
    <t>Переходящие остатки по состоянию на 01.01.2023 г.</t>
  </si>
  <si>
    <t>3.1.2.</t>
  </si>
  <si>
    <t>3.1.3.</t>
  </si>
  <si>
    <t>3.1.4.</t>
  </si>
  <si>
    <t>3.1.5.</t>
  </si>
  <si>
    <t>3.1.6.</t>
  </si>
  <si>
    <t>Целевые субсидии государственной администрации города Бендеры  на устройство асфальтобетонного покрытия дороги  ул. Кишиневская в районе ТПП Бендеры (Кишинев)</t>
  </si>
  <si>
    <t>Целевые субсидии государственной администрации города Бендеры  на устройство стоянки для большегрузных транспортных средств в районе ТПП Бендеры (Кишинев)</t>
  </si>
  <si>
    <t>Целевые субсидии государственной администрации города Бендеры  на устройство уличного освещения стоянки для большегрузных транспортных средств в районе ТПП Бендеры (Кишинев)</t>
  </si>
  <si>
    <t>Целевые субсидии государственной администрации города Бендеры  на капитальный ремонт ул. Панина от въезда в троллейбусное управление до АЗС</t>
  </si>
  <si>
    <t>Целевые субсидии государственной администрации города Бендеры  на капитальный ремонт участка автомобильной дороги по ул. Б. Восстания (от ул. 50 лет ВЛКСМ в сторону ул. Старого)</t>
  </si>
  <si>
    <t>Целевые субсидии государственной администрации города Тирасполя и города Днестровска на  реконструкцию участка дороги по ул. Ларионова</t>
  </si>
  <si>
    <t>за счет остатков Дорожного фонда на счетах местных бюджетов городов и районов, ВСЕГО, в том числе по государственным администрациям:</t>
  </si>
  <si>
    <t>в том числе по автомобильным дорогам общего пользования, находящимся в государственной собственности</t>
  </si>
  <si>
    <t>г. Тирасполя</t>
  </si>
  <si>
    <t>для перечисления 0,71%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</t>
  </si>
  <si>
    <t xml:space="preserve">"О внесении изменений и дополнений </t>
  </si>
  <si>
    <t xml:space="preserve">в Закон Приднестровской Молдавской Республики </t>
  </si>
  <si>
    <t>к Закону Приднестровской Молдавской Республики</t>
  </si>
  <si>
    <t>3.1.8.</t>
  </si>
  <si>
    <t>Целевые субсидии государственной администрации Рыбницкого района и города Рыбницы (для перечисления 0,78% поступлений Дорожного фонда (за исключением налога с владельцев транспортных средств) на завершение работ по  ликвидации аварийной ситуации по а/д Тирасполь - Каменка, км 142-143)</t>
  </si>
  <si>
    <t>3.4.</t>
  </si>
  <si>
    <t>в том числе по автомобильным дорогам общего пользования, находящимся в государственной собственности, на содержание дорог</t>
  </si>
  <si>
    <t>для перечисления 1,34% поступлений Дорожного фонда (за исключением налога с владельцев транспортных средств) на погашение задолженности дорожных предприятий перед ГУП "Дубоссарская ГЭС"</t>
  </si>
  <si>
    <t>Приложение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</si>
</sst>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</cellStyleXfs>
  <cellXfs count="75">
    <xf numFmtId="0" fontId="0" fillId="0" borderId="0" xfId="0"/>
    <xf numFmtId="3" fontId="3" fillId="0" borderId="3" xfId="1" applyNumberFormat="1" applyFont="1" applyFill="1" applyBorder="1" applyAlignment="1">
      <alignment horizontal="right" vertical="center" wrapText="1"/>
    </xf>
    <xf numFmtId="3" fontId="4" fillId="0" borderId="6" xfId="1" applyNumberFormat="1" applyFont="1" applyFill="1" applyBorder="1" applyAlignment="1">
      <alignment horizontal="right" vertical="center" wrapText="1"/>
    </xf>
    <xf numFmtId="3" fontId="4" fillId="0" borderId="9" xfId="1" applyNumberFormat="1" applyFont="1" applyFill="1" applyBorder="1" applyAlignment="1">
      <alignment horizontal="right" vertical="center" wrapText="1"/>
    </xf>
    <xf numFmtId="0" fontId="3" fillId="0" borderId="10" xfId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right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49" fontId="3" fillId="0" borderId="13" xfId="1" applyNumberFormat="1" applyFont="1" applyFill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0" fontId="4" fillId="0" borderId="11" xfId="1" applyFont="1" applyFill="1" applyBorder="1" applyAlignment="1">
      <alignment horizontal="left" vertical="center" wrapText="1"/>
    </xf>
    <xf numFmtId="10" fontId="4" fillId="0" borderId="11" xfId="1" applyNumberFormat="1" applyFont="1" applyFill="1" applyBorder="1" applyAlignment="1">
      <alignment horizontal="right" vertical="center" wrapText="1"/>
    </xf>
    <xf numFmtId="10" fontId="4" fillId="0" borderId="11" xfId="2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left" vertical="center" wrapText="1"/>
    </xf>
    <xf numFmtId="10" fontId="4" fillId="0" borderId="5" xfId="1" applyNumberFormat="1" applyFont="1" applyFill="1" applyBorder="1" applyAlignment="1">
      <alignment horizontal="right" vertical="center" wrapText="1"/>
    </xf>
    <xf numFmtId="10" fontId="4" fillId="0" borderId="5" xfId="2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 wrapText="1"/>
    </xf>
    <xf numFmtId="9" fontId="4" fillId="0" borderId="11" xfId="1" applyNumberFormat="1" applyFont="1" applyFill="1" applyBorder="1" applyAlignment="1">
      <alignment horizontal="right" vertical="center" wrapText="1"/>
    </xf>
    <xf numFmtId="9" fontId="4" fillId="0" borderId="5" xfId="1" applyNumberFormat="1" applyFont="1" applyFill="1" applyBorder="1" applyAlignment="1">
      <alignment horizontal="right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4" fillId="0" borderId="4" xfId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vertical="center" wrapText="1"/>
    </xf>
    <xf numFmtId="10" fontId="4" fillId="0" borderId="14" xfId="1" applyNumberFormat="1" applyFont="1" applyFill="1" applyBorder="1" applyAlignment="1">
      <alignment horizontal="right" vertical="center" wrapText="1"/>
    </xf>
    <xf numFmtId="9" fontId="4" fillId="0" borderId="14" xfId="1" applyNumberFormat="1" applyFont="1" applyFill="1" applyBorder="1" applyAlignment="1">
      <alignment horizontal="right" vertical="center" wrapText="1"/>
    </xf>
    <xf numFmtId="10" fontId="4" fillId="0" borderId="14" xfId="2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horizontal="right" vertical="center" wrapText="1"/>
    </xf>
    <xf numFmtId="9" fontId="7" fillId="0" borderId="5" xfId="1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3" fillId="0" borderId="9" xfId="1" applyNumberFormat="1" applyFont="1" applyFill="1" applyBorder="1" applyAlignment="1">
      <alignment horizontal="right" vertical="center" wrapText="1"/>
    </xf>
    <xf numFmtId="3" fontId="3" fillId="0" borderId="6" xfId="1" applyNumberFormat="1" applyFont="1" applyFill="1" applyBorder="1" applyAlignment="1">
      <alignment horizontal="right" vertical="center" wrapText="1"/>
    </xf>
    <xf numFmtId="3" fontId="4" fillId="0" borderId="0" xfId="4" applyNumberFormat="1" applyFont="1" applyAlignment="1"/>
    <xf numFmtId="0" fontId="4" fillId="0" borderId="0" xfId="1" applyFont="1" applyFill="1" applyAlignment="1">
      <alignment vertical="center" wrapText="1"/>
    </xf>
    <xf numFmtId="0" fontId="4" fillId="0" borderId="5" xfId="1" applyFont="1" applyFill="1" applyBorder="1" applyAlignment="1">
      <alignment horizontal="center" vertical="center" textRotation="90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 textRotation="90" wrapText="1"/>
    </xf>
    <xf numFmtId="2" fontId="4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3" fontId="4" fillId="0" borderId="0" xfId="4" applyNumberFormat="1" applyFont="1" applyAlignment="1">
      <alignment horizontal="right"/>
    </xf>
  </cellXfs>
  <cellStyles count="5">
    <cellStyle name="Обычный" xfId="0" builtinId="0"/>
    <cellStyle name="Обычный 2" xfId="4"/>
    <cellStyle name="Обычный 2 2" xfId="1"/>
    <cellStyle name="Обычный 3" xfId="3"/>
    <cellStyle name="Процент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zoomScale="80" zoomScaleNormal="80" workbookViewId="0">
      <pane xSplit="13" ySplit="11" topLeftCell="N50" activePane="bottomRight" state="frozenSplit"/>
      <selection pane="topRight" activeCell="L1" sqref="L1"/>
      <selection pane="bottomLeft" activeCell="A25" sqref="A25"/>
      <selection pane="bottomRight" sqref="A1:M1"/>
    </sheetView>
  </sheetViews>
  <sheetFormatPr defaultColWidth="9.109375" defaultRowHeight="13.2" x14ac:dyDescent="0.3"/>
  <cols>
    <col min="1" max="1" width="8" style="23" customWidth="1"/>
    <col min="2" max="2" width="27.88671875" style="22" customWidth="1"/>
    <col min="3" max="3" width="9" style="22" customWidth="1"/>
    <col min="4" max="4" width="10.88671875" style="22" customWidth="1"/>
    <col min="5" max="5" width="8" style="22" customWidth="1"/>
    <col min="6" max="6" width="10.33203125" style="22" customWidth="1"/>
    <col min="7" max="7" width="12.5546875" style="22" customWidth="1"/>
    <col min="8" max="8" width="14.109375" style="22" customWidth="1"/>
    <col min="9" max="9" width="14.33203125" style="22" customWidth="1"/>
    <col min="10" max="10" width="11.109375" style="22" customWidth="1"/>
    <col min="11" max="11" width="12.33203125" style="22" customWidth="1"/>
    <col min="12" max="12" width="13.5546875" style="22" customWidth="1"/>
    <col min="13" max="13" width="13.6640625" style="22" customWidth="1"/>
    <col min="14" max="14" width="3.5546875" style="22" customWidth="1"/>
    <col min="15" max="16384" width="9.109375" style="22"/>
  </cols>
  <sheetData>
    <row r="1" spans="1:15" s="24" customFormat="1" ht="15" customHeight="1" x14ac:dyDescent="0.3">
      <c r="A1" s="74" t="s">
        <v>91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55"/>
      <c r="O1" s="55"/>
    </row>
    <row r="2" spans="1:15" s="24" customFormat="1" ht="15" customHeight="1" x14ac:dyDescent="0.3">
      <c r="A2" s="74" t="s">
        <v>85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55"/>
      <c r="O2" s="55"/>
    </row>
    <row r="3" spans="1:15" s="24" customFormat="1" ht="15" customHeight="1" x14ac:dyDescent="0.3">
      <c r="A3" s="74" t="s">
        <v>83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5"/>
      <c r="O3" s="55"/>
    </row>
    <row r="4" spans="1:15" s="24" customFormat="1" ht="15" customHeight="1" x14ac:dyDescent="0.3">
      <c r="A4" s="74" t="s">
        <v>84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55"/>
      <c r="O4" s="55"/>
    </row>
    <row r="5" spans="1:15" s="24" customFormat="1" ht="15" customHeight="1" x14ac:dyDescent="0.3">
      <c r="A5" s="74" t="s">
        <v>47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55"/>
      <c r="O5" s="55"/>
    </row>
    <row r="6" spans="1:15" s="24" customFormat="1" ht="15.6" x14ac:dyDescent="0.3">
      <c r="A6" s="56"/>
    </row>
    <row r="7" spans="1:15" s="24" customFormat="1" ht="15.6" x14ac:dyDescent="0.3">
      <c r="A7" s="71" t="s">
        <v>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5" s="24" customFormat="1" ht="15.6" x14ac:dyDescent="0.3">
      <c r="A8" s="71" t="s">
        <v>45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5" s="24" customFormat="1" ht="15.6" x14ac:dyDescent="0.3">
      <c r="A9" s="71" t="s">
        <v>47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5" ht="15.6" x14ac:dyDescent="0.3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5" ht="15.6" x14ac:dyDescent="0.3">
      <c r="A11" s="72" t="s">
        <v>43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5" ht="16.5" customHeight="1" thickBot="1" x14ac:dyDescent="0.3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9" t="s">
        <v>42</v>
      </c>
    </row>
    <row r="13" spans="1:15" s="25" customFormat="1" ht="15.6" x14ac:dyDescent="0.3">
      <c r="A13" s="30" t="s">
        <v>39</v>
      </c>
      <c r="B13" s="73" t="s">
        <v>67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">
        <f>SUM(M14:M15)</f>
        <v>28881576</v>
      </c>
    </row>
    <row r="14" spans="1:15" s="24" customFormat="1" ht="15.6" x14ac:dyDescent="0.3">
      <c r="A14" s="6" t="s">
        <v>40</v>
      </c>
      <c r="B14" s="69" t="s">
        <v>56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2">
        <v>19437649</v>
      </c>
    </row>
    <row r="15" spans="1:15" s="24" customFormat="1" ht="16.2" thickBot="1" x14ac:dyDescent="0.35">
      <c r="A15" s="6" t="s">
        <v>37</v>
      </c>
      <c r="B15" s="69" t="s">
        <v>57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2">
        <v>9443927</v>
      </c>
    </row>
    <row r="16" spans="1:15" s="24" customFormat="1" ht="15.6" x14ac:dyDescent="0.3">
      <c r="A16" s="30" t="s">
        <v>38</v>
      </c>
      <c r="B16" s="73" t="s">
        <v>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1">
        <f>SUM(M17:M19)</f>
        <v>226213480</v>
      </c>
    </row>
    <row r="17" spans="1:13" s="25" customFormat="1" ht="15.6" x14ac:dyDescent="0.3">
      <c r="A17" s="6" t="s">
        <v>52</v>
      </c>
      <c r="B17" s="69" t="s">
        <v>2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2">
        <v>14491616</v>
      </c>
    </row>
    <row r="18" spans="1:13" s="25" customFormat="1" ht="15.6" x14ac:dyDescent="0.3">
      <c r="A18" s="6" t="s">
        <v>46</v>
      </c>
      <c r="B18" s="69" t="s">
        <v>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2">
        <v>93504665</v>
      </c>
    </row>
    <row r="19" spans="1:13" s="24" customFormat="1" ht="16.2" thickBot="1" x14ac:dyDescent="0.35">
      <c r="A19" s="7" t="s">
        <v>53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3">
        <v>118217199</v>
      </c>
    </row>
    <row r="20" spans="1:13" s="24" customFormat="1" ht="15.6" x14ac:dyDescent="0.3">
      <c r="A20" s="4" t="s">
        <v>54</v>
      </c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5">
        <f>SUM(M21+M58+M59+M42+M43)</f>
        <v>255095056</v>
      </c>
    </row>
    <row r="21" spans="1:13" s="24" customFormat="1" ht="15.6" x14ac:dyDescent="0.3">
      <c r="A21" s="8" t="s">
        <v>55</v>
      </c>
      <c r="B21" s="68" t="s">
        <v>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9">
        <f>SUM(M26+M35+M36+M37+M38+M39+M40+M41)</f>
        <v>241246718</v>
      </c>
    </row>
    <row r="22" spans="1:13" s="24" customFormat="1" ht="102.75" customHeight="1" x14ac:dyDescent="0.3">
      <c r="A22" s="65" t="s">
        <v>6</v>
      </c>
      <c r="B22" s="65" t="s">
        <v>7</v>
      </c>
      <c r="C22" s="65" t="s">
        <v>8</v>
      </c>
      <c r="D22" s="65"/>
      <c r="E22" s="65"/>
      <c r="F22" s="63" t="s">
        <v>9</v>
      </c>
      <c r="G22" s="65" t="s">
        <v>10</v>
      </c>
      <c r="H22" s="65"/>
      <c r="I22" s="65"/>
      <c r="J22" s="65"/>
      <c r="K22" s="65" t="s">
        <v>11</v>
      </c>
      <c r="L22" s="65"/>
      <c r="M22" s="63" t="s">
        <v>12</v>
      </c>
    </row>
    <row r="23" spans="1:13" s="24" customFormat="1" ht="53.4" customHeight="1" x14ac:dyDescent="0.3">
      <c r="A23" s="65"/>
      <c r="B23" s="65"/>
      <c r="C23" s="63" t="s">
        <v>13</v>
      </c>
      <c r="D23" s="63" t="s">
        <v>14</v>
      </c>
      <c r="E23" s="63" t="s">
        <v>15</v>
      </c>
      <c r="F23" s="63"/>
      <c r="G23" s="63" t="s">
        <v>16</v>
      </c>
      <c r="H23" s="64" t="s">
        <v>17</v>
      </c>
      <c r="I23" s="64"/>
      <c r="J23" s="64"/>
      <c r="K23" s="63" t="s">
        <v>18</v>
      </c>
      <c r="L23" s="63" t="s">
        <v>19</v>
      </c>
      <c r="M23" s="63"/>
    </row>
    <row r="24" spans="1:13" s="24" customFormat="1" ht="25.95" customHeight="1" x14ac:dyDescent="0.3">
      <c r="A24" s="65"/>
      <c r="B24" s="65"/>
      <c r="C24" s="63"/>
      <c r="D24" s="63"/>
      <c r="E24" s="63"/>
      <c r="F24" s="63"/>
      <c r="G24" s="63"/>
      <c r="H24" s="63" t="s">
        <v>20</v>
      </c>
      <c r="I24" s="65" t="s">
        <v>21</v>
      </c>
      <c r="J24" s="65"/>
      <c r="K24" s="63"/>
      <c r="L24" s="63"/>
      <c r="M24" s="63"/>
    </row>
    <row r="25" spans="1:13" s="24" customFormat="1" ht="96.6" customHeight="1" x14ac:dyDescent="0.3">
      <c r="A25" s="65"/>
      <c r="B25" s="65"/>
      <c r="C25" s="63"/>
      <c r="D25" s="63"/>
      <c r="E25" s="63"/>
      <c r="F25" s="63"/>
      <c r="G25" s="63"/>
      <c r="H25" s="63"/>
      <c r="I25" s="57" t="s">
        <v>22</v>
      </c>
      <c r="J25" s="57" t="s">
        <v>23</v>
      </c>
      <c r="K25" s="63"/>
      <c r="L25" s="63"/>
      <c r="M25" s="63"/>
    </row>
    <row r="26" spans="1:13" s="24" customFormat="1" ht="48.6" x14ac:dyDescent="0.3">
      <c r="A26" s="48" t="s">
        <v>58</v>
      </c>
      <c r="B26" s="49" t="s">
        <v>41</v>
      </c>
      <c r="C26" s="50"/>
      <c r="D26" s="50"/>
      <c r="E26" s="50"/>
      <c r="F26" s="51">
        <f>SUM(F27:F34)</f>
        <v>1</v>
      </c>
      <c r="G26" s="46">
        <f>G30+G31+G32+G33+G34</f>
        <v>86229066</v>
      </c>
      <c r="H26" s="46">
        <f>H27+H28+H29+H30+H31+H32+H33+H34</f>
        <v>133992685.1331</v>
      </c>
      <c r="I26" s="46">
        <f>SUM(I27:I34)</f>
        <v>132592685.1331</v>
      </c>
      <c r="J26" s="46">
        <f>SUM(J27:J34)</f>
        <v>1400000</v>
      </c>
      <c r="K26" s="46">
        <f>SUM(K27:K34)</f>
        <v>14491616</v>
      </c>
      <c r="L26" s="46">
        <f>SUM(L27:L34)</f>
        <v>205730135</v>
      </c>
      <c r="M26" s="52">
        <f>SUM(M27:M34)</f>
        <v>220221751</v>
      </c>
    </row>
    <row r="27" spans="1:13" s="24" customFormat="1" ht="15.6" x14ac:dyDescent="0.3">
      <c r="A27" s="33" t="s">
        <v>29</v>
      </c>
      <c r="B27" s="11" t="s">
        <v>24</v>
      </c>
      <c r="C27" s="12"/>
      <c r="D27" s="31">
        <v>1</v>
      </c>
      <c r="E27" s="31">
        <v>1</v>
      </c>
      <c r="F27" s="13">
        <v>0.15690000000000001</v>
      </c>
      <c r="G27" s="14"/>
      <c r="H27" s="26">
        <f t="shared" ref="H27:H34" si="0">M27*D27</f>
        <v>38741891</v>
      </c>
      <c r="I27" s="14">
        <f>H27-J27</f>
        <v>38237891</v>
      </c>
      <c r="J27" s="14">
        <v>504000</v>
      </c>
      <c r="K27" s="14">
        <v>6462833</v>
      </c>
      <c r="L27" s="14">
        <v>32279058</v>
      </c>
      <c r="M27" s="15">
        <f>L27+K27</f>
        <v>38741891</v>
      </c>
    </row>
    <row r="28" spans="1:13" s="24" customFormat="1" ht="15.6" x14ac:dyDescent="0.3">
      <c r="A28" s="34" t="s">
        <v>30</v>
      </c>
      <c r="B28" s="16" t="s">
        <v>25</v>
      </c>
      <c r="C28" s="17"/>
      <c r="D28" s="32">
        <v>1</v>
      </c>
      <c r="E28" s="32">
        <v>1</v>
      </c>
      <c r="F28" s="18">
        <v>4.7000000000000002E-3</v>
      </c>
      <c r="G28" s="19"/>
      <c r="H28" s="27">
        <f t="shared" si="0"/>
        <v>1346727</v>
      </c>
      <c r="I28" s="19">
        <f t="shared" ref="I28:I34" si="1">H28-J28</f>
        <v>1310727</v>
      </c>
      <c r="J28" s="19">
        <v>36000</v>
      </c>
      <c r="K28" s="19">
        <v>379795</v>
      </c>
      <c r="L28" s="19">
        <v>966932</v>
      </c>
      <c r="M28" s="20">
        <f t="shared" ref="M28:M34" si="2">L28+K28</f>
        <v>1346727</v>
      </c>
    </row>
    <row r="29" spans="1:13" s="24" customFormat="1" ht="15.6" x14ac:dyDescent="0.3">
      <c r="A29" s="34" t="s">
        <v>31</v>
      </c>
      <c r="B29" s="16" t="s">
        <v>26</v>
      </c>
      <c r="C29" s="17"/>
      <c r="D29" s="32">
        <v>1</v>
      </c>
      <c r="E29" s="32">
        <v>1</v>
      </c>
      <c r="F29" s="18">
        <v>0.11</v>
      </c>
      <c r="G29" s="19"/>
      <c r="H29" s="27">
        <f t="shared" si="0"/>
        <v>24795340</v>
      </c>
      <c r="I29" s="19">
        <f t="shared" si="1"/>
        <v>24095340</v>
      </c>
      <c r="J29" s="19">
        <v>700000</v>
      </c>
      <c r="K29" s="19">
        <v>2165025</v>
      </c>
      <c r="L29" s="19">
        <v>22630315</v>
      </c>
      <c r="M29" s="20">
        <f t="shared" si="2"/>
        <v>24795340</v>
      </c>
    </row>
    <row r="30" spans="1:13" s="24" customFormat="1" ht="31.2" x14ac:dyDescent="0.3">
      <c r="A30" s="34" t="s">
        <v>32</v>
      </c>
      <c r="B30" s="16" t="s">
        <v>27</v>
      </c>
      <c r="C30" s="17">
        <v>0.49249999999999999</v>
      </c>
      <c r="D30" s="17">
        <f>E30-C30</f>
        <v>0.50750000000000006</v>
      </c>
      <c r="E30" s="32">
        <v>1</v>
      </c>
      <c r="F30" s="18">
        <v>0.1174</v>
      </c>
      <c r="G30" s="27">
        <v>12220284</v>
      </c>
      <c r="H30" s="27">
        <f t="shared" si="0"/>
        <v>12592475.700000001</v>
      </c>
      <c r="I30" s="19">
        <f t="shared" si="1"/>
        <v>12592475.700000001</v>
      </c>
      <c r="J30" s="19"/>
      <c r="K30" s="19">
        <v>660042</v>
      </c>
      <c r="L30" s="19">
        <v>24152718</v>
      </c>
      <c r="M30" s="20">
        <f t="shared" si="2"/>
        <v>24812760</v>
      </c>
    </row>
    <row r="31" spans="1:13" s="24" customFormat="1" ht="31.2" x14ac:dyDescent="0.3">
      <c r="A31" s="34" t="s">
        <v>33</v>
      </c>
      <c r="B31" s="21" t="s">
        <v>48</v>
      </c>
      <c r="C31" s="17">
        <v>0.53359999999999996</v>
      </c>
      <c r="D31" s="17">
        <f t="shared" ref="D31:D34" si="3">E31-C31</f>
        <v>0.46640000000000004</v>
      </c>
      <c r="E31" s="32">
        <v>1</v>
      </c>
      <c r="F31" s="18">
        <v>0.12839999999999999</v>
      </c>
      <c r="G31" s="27">
        <v>14515965</v>
      </c>
      <c r="H31" s="27">
        <f>M31*D31</f>
        <v>12687867.244800001</v>
      </c>
      <c r="I31" s="19">
        <f t="shared" si="1"/>
        <v>12687867.244800001</v>
      </c>
      <c r="J31" s="19"/>
      <c r="K31" s="19">
        <v>788083</v>
      </c>
      <c r="L31" s="19">
        <v>26415749</v>
      </c>
      <c r="M31" s="20">
        <f t="shared" si="2"/>
        <v>27203832</v>
      </c>
    </row>
    <row r="32" spans="1:13" s="24" customFormat="1" ht="31.2" x14ac:dyDescent="0.3">
      <c r="A32" s="34" t="s">
        <v>34</v>
      </c>
      <c r="B32" s="21" t="s">
        <v>49</v>
      </c>
      <c r="C32" s="17">
        <v>0.61170000000000002</v>
      </c>
      <c r="D32" s="17">
        <f t="shared" si="3"/>
        <v>0.38829999999999998</v>
      </c>
      <c r="E32" s="32">
        <v>1</v>
      </c>
      <c r="F32" s="18">
        <v>0.1012</v>
      </c>
      <c r="G32" s="27">
        <v>12980605</v>
      </c>
      <c r="H32" s="27">
        <f>M32*D32+1</f>
        <v>8239937.4585999995</v>
      </c>
      <c r="I32" s="19">
        <f t="shared" si="1"/>
        <v>8239937.4585999995</v>
      </c>
      <c r="J32" s="19"/>
      <c r="K32" s="19">
        <v>400652</v>
      </c>
      <c r="L32" s="19">
        <v>20819890</v>
      </c>
      <c r="M32" s="20">
        <f t="shared" si="2"/>
        <v>21220542</v>
      </c>
    </row>
    <row r="33" spans="1:13" ht="31.2" x14ac:dyDescent="0.3">
      <c r="A33" s="34" t="s">
        <v>35</v>
      </c>
      <c r="B33" s="21" t="s">
        <v>50</v>
      </c>
      <c r="C33" s="17">
        <v>0.52629999999999999</v>
      </c>
      <c r="D33" s="17">
        <f t="shared" si="3"/>
        <v>0.47370000000000001</v>
      </c>
      <c r="E33" s="32">
        <v>1</v>
      </c>
      <c r="F33" s="18">
        <v>0.17710000000000001</v>
      </c>
      <c r="G33" s="27">
        <v>20368880</v>
      </c>
      <c r="H33" s="27">
        <f t="shared" si="0"/>
        <v>18333153.032099999</v>
      </c>
      <c r="I33" s="19">
        <f t="shared" si="1"/>
        <v>18173153.032099999</v>
      </c>
      <c r="J33" s="19">
        <v>160000</v>
      </c>
      <c r="K33" s="19">
        <v>2267226</v>
      </c>
      <c r="L33" s="19">
        <v>36434807</v>
      </c>
      <c r="M33" s="20">
        <f>L33+K33</f>
        <v>38702033</v>
      </c>
    </row>
    <row r="34" spans="1:13" ht="31.2" x14ac:dyDescent="0.3">
      <c r="A34" s="37" t="s">
        <v>36</v>
      </c>
      <c r="B34" s="38" t="s">
        <v>51</v>
      </c>
      <c r="C34" s="39">
        <v>0.60240000000000005</v>
      </c>
      <c r="D34" s="39">
        <f t="shared" si="3"/>
        <v>0.39759999999999995</v>
      </c>
      <c r="E34" s="40">
        <v>1</v>
      </c>
      <c r="F34" s="41">
        <v>0.20430000000000001</v>
      </c>
      <c r="G34" s="42">
        <v>26143332</v>
      </c>
      <c r="H34" s="42">
        <f t="shared" si="0"/>
        <v>17255293.6976</v>
      </c>
      <c r="I34" s="43">
        <f t="shared" si="1"/>
        <v>17255293.6976</v>
      </c>
      <c r="J34" s="43"/>
      <c r="K34" s="43">
        <v>1367960</v>
      </c>
      <c r="L34" s="43">
        <v>42030666</v>
      </c>
      <c r="M34" s="44">
        <f t="shared" si="2"/>
        <v>43398626</v>
      </c>
    </row>
    <row r="35" spans="1:13" ht="35.25" customHeight="1" x14ac:dyDescent="0.3">
      <c r="A35" s="45" t="s">
        <v>68</v>
      </c>
      <c r="B35" s="66" t="s">
        <v>73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46">
        <v>2682480</v>
      </c>
    </row>
    <row r="36" spans="1:13" ht="35.25" customHeight="1" x14ac:dyDescent="0.3">
      <c r="A36" s="47" t="s">
        <v>69</v>
      </c>
      <c r="B36" s="66" t="s">
        <v>74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46">
        <v>2483593</v>
      </c>
    </row>
    <row r="37" spans="1:13" ht="35.25" customHeight="1" x14ac:dyDescent="0.3">
      <c r="A37" s="48" t="s">
        <v>70</v>
      </c>
      <c r="B37" s="66" t="s">
        <v>75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46">
        <v>160000</v>
      </c>
    </row>
    <row r="38" spans="1:13" ht="35.25" customHeight="1" x14ac:dyDescent="0.3">
      <c r="A38" s="48" t="s">
        <v>71</v>
      </c>
      <c r="B38" s="66" t="s">
        <v>76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46">
        <v>8000000</v>
      </c>
    </row>
    <row r="39" spans="1:13" ht="35.25" customHeight="1" x14ac:dyDescent="0.3">
      <c r="A39" s="48" t="s">
        <v>72</v>
      </c>
      <c r="B39" s="66" t="s">
        <v>77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46">
        <v>5326826</v>
      </c>
    </row>
    <row r="40" spans="1:13" ht="35.25" customHeight="1" x14ac:dyDescent="0.3">
      <c r="A40" s="48" t="s">
        <v>62</v>
      </c>
      <c r="B40" s="66" t="s">
        <v>78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46">
        <v>720637</v>
      </c>
    </row>
    <row r="41" spans="1:13" ht="52.8" customHeight="1" x14ac:dyDescent="0.3">
      <c r="A41" s="48" t="s">
        <v>86</v>
      </c>
      <c r="B41" s="66" t="s">
        <v>87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46">
        <v>1651431</v>
      </c>
    </row>
    <row r="42" spans="1:13" ht="15.75" customHeight="1" x14ac:dyDescent="0.3">
      <c r="A42" s="28" t="s">
        <v>63</v>
      </c>
      <c r="B42" s="60" t="s">
        <v>64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10">
        <v>64113</v>
      </c>
    </row>
    <row r="43" spans="1:13" ht="35.25" customHeight="1" x14ac:dyDescent="0.3">
      <c r="A43" s="28" t="s">
        <v>65</v>
      </c>
      <c r="B43" s="60" t="s">
        <v>79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10">
        <f>SUM(M45+M46+M47+M48+M50+M52+M54+M56)</f>
        <v>9443927</v>
      </c>
    </row>
    <row r="44" spans="1:13" ht="15.75" customHeight="1" x14ac:dyDescent="0.3">
      <c r="A44" s="36"/>
      <c r="B44" s="69" t="s">
        <v>80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19">
        <f>SUM(M49+M51+M53+M55+M57)</f>
        <v>1469151</v>
      </c>
    </row>
    <row r="45" spans="1:13" ht="15.6" x14ac:dyDescent="0.3">
      <c r="A45" s="36" t="s">
        <v>29</v>
      </c>
      <c r="B45" s="69" t="s">
        <v>81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19">
        <v>978272</v>
      </c>
    </row>
    <row r="46" spans="1:13" ht="15.6" x14ac:dyDescent="0.3">
      <c r="A46" s="36" t="s">
        <v>30</v>
      </c>
      <c r="B46" s="69" t="s">
        <v>25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19">
        <v>277552</v>
      </c>
    </row>
    <row r="47" spans="1:13" ht="15.6" x14ac:dyDescent="0.3">
      <c r="A47" s="36" t="s">
        <v>31</v>
      </c>
      <c r="B47" s="69" t="s">
        <v>26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19">
        <v>588791</v>
      </c>
    </row>
    <row r="48" spans="1:13" ht="15.6" x14ac:dyDescent="0.3">
      <c r="A48" s="36" t="s">
        <v>32</v>
      </c>
      <c r="B48" s="69" t="s">
        <v>27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19">
        <v>3477503</v>
      </c>
    </row>
    <row r="49" spans="1:13" ht="15.75" customHeight="1" x14ac:dyDescent="0.3">
      <c r="A49" s="36"/>
      <c r="B49" s="69" t="s">
        <v>89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19">
        <v>80174</v>
      </c>
    </row>
    <row r="50" spans="1:13" ht="15.6" x14ac:dyDescent="0.3">
      <c r="A50" s="36" t="s">
        <v>33</v>
      </c>
      <c r="B50" s="69" t="s">
        <v>59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19">
        <v>776873</v>
      </c>
    </row>
    <row r="51" spans="1:13" ht="15.75" customHeight="1" x14ac:dyDescent="0.3">
      <c r="A51" s="36"/>
      <c r="B51" s="69" t="s">
        <v>89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19">
        <v>85208</v>
      </c>
    </row>
    <row r="52" spans="1:13" ht="15.6" x14ac:dyDescent="0.3">
      <c r="A52" s="36" t="s">
        <v>34</v>
      </c>
      <c r="B52" s="69" t="s">
        <v>60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19">
        <v>2807410</v>
      </c>
    </row>
    <row r="53" spans="1:13" ht="15.75" customHeight="1" x14ac:dyDescent="0.3">
      <c r="A53" s="36"/>
      <c r="B53" s="69" t="s">
        <v>89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19">
        <v>1244698</v>
      </c>
    </row>
    <row r="54" spans="1:13" ht="15.6" x14ac:dyDescent="0.3">
      <c r="A54" s="36" t="s">
        <v>35</v>
      </c>
      <c r="B54" s="69" t="s">
        <v>66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19">
        <v>94540</v>
      </c>
    </row>
    <row r="55" spans="1:13" ht="15.75" customHeight="1" x14ac:dyDescent="0.3">
      <c r="A55" s="36"/>
      <c r="B55" s="69" t="s">
        <v>89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19">
        <v>15490</v>
      </c>
    </row>
    <row r="56" spans="1:13" ht="15.6" x14ac:dyDescent="0.3">
      <c r="A56" s="36" t="s">
        <v>36</v>
      </c>
      <c r="B56" s="69" t="s">
        <v>61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19">
        <v>442986</v>
      </c>
    </row>
    <row r="57" spans="1:13" ht="16.2" customHeight="1" x14ac:dyDescent="0.3">
      <c r="A57" s="36"/>
      <c r="B57" s="69" t="s">
        <v>89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19">
        <v>43581</v>
      </c>
    </row>
    <row r="58" spans="1:13" ht="81.75" customHeight="1" x14ac:dyDescent="0.3">
      <c r="A58" s="58" t="s">
        <v>88</v>
      </c>
      <c r="B58" s="60" t="s">
        <v>28</v>
      </c>
      <c r="C58" s="60" t="s">
        <v>82</v>
      </c>
      <c r="D58" s="60"/>
      <c r="E58" s="60"/>
      <c r="F58" s="60"/>
      <c r="G58" s="60"/>
      <c r="H58" s="60"/>
      <c r="I58" s="60"/>
      <c r="J58" s="60"/>
      <c r="K58" s="60"/>
      <c r="L58" s="60"/>
      <c r="M58" s="54">
        <v>1503225</v>
      </c>
    </row>
    <row r="59" spans="1:13" ht="48.75" customHeight="1" thickBot="1" x14ac:dyDescent="0.35">
      <c r="A59" s="59"/>
      <c r="B59" s="61"/>
      <c r="C59" s="62" t="s">
        <v>90</v>
      </c>
      <c r="D59" s="62"/>
      <c r="E59" s="62"/>
      <c r="F59" s="62"/>
      <c r="G59" s="62"/>
      <c r="H59" s="62"/>
      <c r="I59" s="62"/>
      <c r="J59" s="62"/>
      <c r="K59" s="62"/>
      <c r="L59" s="62"/>
      <c r="M59" s="53">
        <v>2837073</v>
      </c>
    </row>
    <row r="60" spans="1:13" ht="12.75" customHeight="1" x14ac:dyDescent="0.3"/>
    <row r="61" spans="1:13" ht="12.75" customHeight="1" x14ac:dyDescent="0.3"/>
  </sheetData>
  <mergeCells count="61">
    <mergeCell ref="A1:M1"/>
    <mergeCell ref="A2:M2"/>
    <mergeCell ref="A3:M3"/>
    <mergeCell ref="A4:M4"/>
    <mergeCell ref="A5:M5"/>
    <mergeCell ref="B48:L48"/>
    <mergeCell ref="B49:L49"/>
    <mergeCell ref="B50:L50"/>
    <mergeCell ref="B51:L51"/>
    <mergeCell ref="B57:L57"/>
    <mergeCell ref="B52:L52"/>
    <mergeCell ref="B53:L53"/>
    <mergeCell ref="B54:L54"/>
    <mergeCell ref="B55:L55"/>
    <mergeCell ref="B56:L56"/>
    <mergeCell ref="B43:L43"/>
    <mergeCell ref="B44:L44"/>
    <mergeCell ref="B45:L45"/>
    <mergeCell ref="B46:L46"/>
    <mergeCell ref="B47:L47"/>
    <mergeCell ref="B37:L37"/>
    <mergeCell ref="B38:L38"/>
    <mergeCell ref="B39:L39"/>
    <mergeCell ref="B40:L40"/>
    <mergeCell ref="B42:L42"/>
    <mergeCell ref="B41:L41"/>
    <mergeCell ref="B17:L17"/>
    <mergeCell ref="B18:L18"/>
    <mergeCell ref="B19:L19"/>
    <mergeCell ref="A7:M7"/>
    <mergeCell ref="A8:M8"/>
    <mergeCell ref="A11:M11"/>
    <mergeCell ref="B16:L16"/>
    <mergeCell ref="A9:M9"/>
    <mergeCell ref="B13:L13"/>
    <mergeCell ref="B14:L14"/>
    <mergeCell ref="B15:L15"/>
    <mergeCell ref="B20:L20"/>
    <mergeCell ref="B21:L21"/>
    <mergeCell ref="B22:B25"/>
    <mergeCell ref="C22:E22"/>
    <mergeCell ref="F22:F25"/>
    <mergeCell ref="G22:J22"/>
    <mergeCell ref="I24:J24"/>
    <mergeCell ref="H24:H25"/>
    <mergeCell ref="A58:A59"/>
    <mergeCell ref="B58:B59"/>
    <mergeCell ref="C59:L59"/>
    <mergeCell ref="M22:M25"/>
    <mergeCell ref="G23:G25"/>
    <mergeCell ref="H23:J23"/>
    <mergeCell ref="K23:K25"/>
    <mergeCell ref="C58:L58"/>
    <mergeCell ref="K22:L22"/>
    <mergeCell ref="L23:L25"/>
    <mergeCell ref="C23:C25"/>
    <mergeCell ref="D23:D25"/>
    <mergeCell ref="E23:E25"/>
    <mergeCell ref="A22:A25"/>
    <mergeCell ref="B35:L35"/>
    <mergeCell ref="B36:L36"/>
  </mergeCells>
  <pageMargins left="0.39370078740157483" right="0.19685039370078741" top="0.59055118110236227" bottom="0.19685039370078741" header="0.31496062992125984" footer="0.19685039370078741"/>
  <pageSetup paperSize="9" scale="85" firstPageNumber="162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№8 (868)</vt:lpstr>
      <vt:lpstr>'Приложение №8 (868)'!Область_печати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bikova</dc:creator>
  <cp:lastModifiedBy>Дротенко Оксана Александровна</cp:lastModifiedBy>
  <cp:lastPrinted>2023-03-29T11:06:09Z</cp:lastPrinted>
  <dcterms:created xsi:type="dcterms:W3CDTF">2022-03-10T13:47:37Z</dcterms:created>
  <dcterms:modified xsi:type="dcterms:W3CDTF">2023-03-29T11:06:15Z</dcterms:modified>
</cp:coreProperties>
</file>