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-120" windowWidth="24240" windowHeight="13140"/>
  </bookViews>
  <sheets>
    <sheet name="приложение № 1 (осн)" sheetId="2" r:id="rId1"/>
  </sheets>
  <definedNames>
    <definedName name="_xlnm.Print_Titles" localSheetId="0">'приложение № 1 (осн)'!$A:$B,'приложение № 1 (осн)'!$7:$7</definedName>
    <definedName name="_xlnm.Print_Area" localSheetId="0">'приложение № 1 (осн)'!$A$1:$K$77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2" i="2" l="1"/>
  <c r="C48" i="2"/>
  <c r="C73" i="2" l="1"/>
  <c r="C36" i="2"/>
  <c r="E9" i="2" l="1"/>
  <c r="F9" i="2"/>
  <c r="G9" i="2"/>
  <c r="H9" i="2"/>
  <c r="I9" i="2"/>
  <c r="J9" i="2"/>
  <c r="C9" i="2"/>
  <c r="D16" i="2"/>
  <c r="D9" i="2" s="1"/>
  <c r="C41" i="2"/>
  <c r="K58" i="2" l="1"/>
  <c r="K59" i="2"/>
  <c r="K61" i="2"/>
  <c r="C57" i="2"/>
  <c r="D57" i="2"/>
  <c r="E57" i="2"/>
  <c r="F57" i="2"/>
  <c r="G57" i="2"/>
  <c r="H57" i="2"/>
  <c r="I57" i="2"/>
  <c r="J57" i="2"/>
  <c r="K11" i="2" l="1"/>
  <c r="C75" i="2" l="1"/>
  <c r="K73" i="2"/>
  <c r="K71" i="2"/>
  <c r="K69" i="2"/>
  <c r="K67" i="2"/>
  <c r="K65" i="2"/>
  <c r="K63" i="2"/>
  <c r="K55" i="2"/>
  <c r="K53" i="2"/>
  <c r="K51" i="2"/>
  <c r="K50" i="2"/>
  <c r="K48" i="2"/>
  <c r="K47" i="2"/>
  <c r="K46" i="2"/>
  <c r="K45" i="2"/>
  <c r="K44" i="2"/>
  <c r="K43" i="2"/>
  <c r="K42" i="2"/>
  <c r="J41" i="2"/>
  <c r="I41" i="2"/>
  <c r="H41" i="2"/>
  <c r="G41" i="2"/>
  <c r="F41" i="2"/>
  <c r="E41" i="2"/>
  <c r="D41" i="2"/>
  <c r="K39" i="2"/>
  <c r="J38" i="2"/>
  <c r="I38" i="2"/>
  <c r="H38" i="2"/>
  <c r="G38" i="2"/>
  <c r="F38" i="2"/>
  <c r="E38" i="2"/>
  <c r="D38" i="2"/>
  <c r="C38" i="2"/>
  <c r="K36" i="2"/>
  <c r="J35" i="2"/>
  <c r="I35" i="2"/>
  <c r="H35" i="2"/>
  <c r="G35" i="2"/>
  <c r="F35" i="2"/>
  <c r="E35" i="2"/>
  <c r="D35" i="2"/>
  <c r="C35" i="2"/>
  <c r="K33" i="2"/>
  <c r="K32" i="2"/>
  <c r="K31" i="2"/>
  <c r="K30" i="2"/>
  <c r="K29" i="2"/>
  <c r="K28" i="2"/>
  <c r="J27" i="2"/>
  <c r="I27" i="2"/>
  <c r="H27" i="2"/>
  <c r="G27" i="2"/>
  <c r="F27" i="2"/>
  <c r="E27" i="2"/>
  <c r="D27" i="2"/>
  <c r="C27" i="2"/>
  <c r="K26" i="2"/>
  <c r="K24" i="2"/>
  <c r="K23" i="2"/>
  <c r="K22" i="2"/>
  <c r="K21" i="2"/>
  <c r="J20" i="2"/>
  <c r="I20" i="2"/>
  <c r="H20" i="2"/>
  <c r="G20" i="2"/>
  <c r="F20" i="2"/>
  <c r="E20" i="2"/>
  <c r="D20" i="2"/>
  <c r="C20" i="2"/>
  <c r="K18" i="2"/>
  <c r="K17" i="2"/>
  <c r="K16" i="2"/>
  <c r="K15" i="2"/>
  <c r="K14" i="2"/>
  <c r="K13" i="2"/>
  <c r="C8" i="2" l="1"/>
  <c r="E8" i="2"/>
  <c r="E77" i="2" s="1"/>
  <c r="G8" i="2"/>
  <c r="G77" i="2" s="1"/>
  <c r="I8" i="2"/>
  <c r="K57" i="2"/>
  <c r="K75" i="2"/>
  <c r="I77" i="2"/>
  <c r="C77" i="2"/>
  <c r="K9" i="2"/>
  <c r="K20" i="2"/>
  <c r="D8" i="2"/>
  <c r="F8" i="2"/>
  <c r="H8" i="2"/>
  <c r="J8" i="2"/>
  <c r="K38" i="2"/>
  <c r="K27" i="2"/>
  <c r="K35" i="2"/>
  <c r="K41" i="2"/>
  <c r="K8" i="2" l="1"/>
  <c r="J77" i="2"/>
  <c r="H77" i="2"/>
  <c r="F77" i="2"/>
  <c r="D77" i="2"/>
  <c r="K77" i="2" l="1"/>
</calcChain>
</file>

<file path=xl/sharedStrings.xml><?xml version="1.0" encoding="utf-8"?>
<sst xmlns="http://schemas.openxmlformats.org/spreadsheetml/2006/main" count="68" uniqueCount="68">
  <si>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</si>
  <si>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</si>
  <si>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</si>
  <si>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</si>
  <si>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</si>
  <si>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</si>
  <si>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</si>
  <si>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</si>
  <si>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</si>
  <si>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</si>
  <si>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</si>
  <si>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</si>
  <si>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</si>
  <si>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</si>
  <si>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</si>
  <si>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</si>
  <si>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</si>
  <si>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</si>
  <si>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</si>
  <si>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</si>
  <si>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</si>
  <si>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</si>
  <si>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</si>
  <si>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</si>
  <si>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</si>
  <si>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</si>
  <si>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</si>
  <si>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</si>
  <si>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</si>
  <si>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</si>
  <si>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</si>
  <si>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</si>
  <si>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</si>
  <si>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</si>
  <si>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</si>
  <si>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</si>
  <si>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</si>
  <si>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</si>
  <si>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</si>
  <si>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</si>
  <si>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</si>
  <si>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</si>
  <si>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</si>
  <si>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</si>
  <si>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</si>
  <si>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</si>
  <si>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</si>
  <si>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</si>
  <si>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</si>
  <si>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</si>
  <si>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</si>
  <si>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</si>
  <si>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</si>
  <si>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</si>
  <si>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</si>
  <si>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</si>
  <si>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ИТОГО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</si>
  <si>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</si>
  <si>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</si>
  <si>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</si>
  <si>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</si>
  <si>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 xml:space="preserve">Отчисления средств от налога на доходы на цели пенсионного страхования (обеспечения) </t>
  </si>
  <si>
    <t>Доходы республиканского бюджета в разрезе основных видов налоговых, неналоговых и иных обязательных платежей на 2025 год</t>
  </si>
  <si>
    <t>Доходы от оказания платных услуг и иной приносящей доход деятельности</t>
  </si>
  <si>
    <t>Налог с выручки организаций, применяющих упрощенную систему налогообложения</t>
  </si>
  <si>
    <t xml:space="preserve"> Приложение № 1</t>
  </si>
  <si>
    <t xml:space="preserve"> к  Закону Приднестровской Молдавской Республики </t>
  </si>
  <si>
    <t>"О республиканском бюджете на 2025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</si>
</sst>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-* #,##0_р_._-;\-* #,##0_р_._-;_-* &quot;-&quot;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4">
    <xf numFmtId="0" fontId="0" fillId="0" borderId="0" xfId="0"/>
    <xf numFmtId="164" fontId="4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166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left" vertical="center"/>
    </xf>
    <xf numFmtId="164" fontId="4" fillId="0" borderId="1" xfId="1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66" fontId="4" fillId="0" borderId="0" xfId="0" applyNumberFormat="1" applyFont="1" applyFill="1" applyAlignment="1">
      <alignment horizontal="left" wrapText="1"/>
    </xf>
    <xf numFmtId="1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left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4" fillId="0" borderId="17" xfId="0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right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view="pageBreakPreview" zoomScaleNormal="9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D39" sqref="D39"/>
    </sheetView>
  </sheetViews>
  <sheetFormatPr defaultColWidth="58.33203125" defaultRowHeight="13.2" x14ac:dyDescent="0.3"/>
  <cols>
    <col min="1" max="1" width="9" style="26" customWidth="1"/>
    <col min="2" max="2" width="52.88671875" style="24" customWidth="1"/>
    <col min="3" max="3" width="13.5546875" style="10" bestFit="1" customWidth="1"/>
    <col min="4" max="6" width="12" style="10" bestFit="1" customWidth="1"/>
    <col min="7" max="7" width="11" style="10" bestFit="1" customWidth="1"/>
    <col min="8" max="8" width="12" style="10" bestFit="1" customWidth="1"/>
    <col min="9" max="9" width="12.33203125" style="10" bestFit="1" customWidth="1"/>
    <col min="10" max="10" width="11" style="10" bestFit="1" customWidth="1"/>
    <col min="11" max="11" width="13.5546875" style="10" customWidth="1"/>
    <col min="12" max="31" width="12.109375" style="10" customWidth="1"/>
    <col min="32" max="95" width="58.33203125" style="10"/>
    <col min="96" max="96" width="9" style="10" customWidth="1"/>
    <col min="97" max="97" width="60.33203125" style="10" customWidth="1"/>
    <col min="98" max="98" width="15.6640625" style="10" bestFit="1" customWidth="1"/>
    <col min="99" max="99" width="14.109375" style="10" bestFit="1" customWidth="1"/>
    <col min="100" max="100" width="14.109375" style="10" customWidth="1"/>
    <col min="101" max="101" width="14.109375" style="10" bestFit="1" customWidth="1"/>
    <col min="102" max="103" width="13.109375" style="10" bestFit="1" customWidth="1"/>
    <col min="104" max="104" width="14" style="10" customWidth="1"/>
    <col min="105" max="105" width="13.109375" style="10" customWidth="1"/>
    <col min="106" max="106" width="16.44140625" style="10" customWidth="1"/>
    <col min="107" max="107" width="18.5546875" style="10" customWidth="1"/>
    <col min="108" max="108" width="8.109375" style="10" bestFit="1" customWidth="1"/>
    <col min="109" max="351" width="58.33203125" style="10"/>
    <col min="352" max="352" width="9" style="10" customWidth="1"/>
    <col min="353" max="353" width="60.33203125" style="10" customWidth="1"/>
    <col min="354" max="354" width="15.6640625" style="10" bestFit="1" customWidth="1"/>
    <col min="355" max="355" width="14.109375" style="10" bestFit="1" customWidth="1"/>
    <col min="356" max="356" width="14.109375" style="10" customWidth="1"/>
    <col min="357" max="357" width="14.109375" style="10" bestFit="1" customWidth="1"/>
    <col min="358" max="359" width="13.109375" style="10" bestFit="1" customWidth="1"/>
    <col min="360" max="360" width="14" style="10" customWidth="1"/>
    <col min="361" max="361" width="13.109375" style="10" customWidth="1"/>
    <col min="362" max="362" width="16.44140625" style="10" customWidth="1"/>
    <col min="363" max="363" width="18.5546875" style="10" customWidth="1"/>
    <col min="364" max="364" width="8.109375" style="10" bestFit="1" customWidth="1"/>
    <col min="365" max="607" width="58.33203125" style="10"/>
    <col min="608" max="608" width="9" style="10" customWidth="1"/>
    <col min="609" max="609" width="60.33203125" style="10" customWidth="1"/>
    <col min="610" max="610" width="15.6640625" style="10" bestFit="1" customWidth="1"/>
    <col min="611" max="611" width="14.109375" style="10" bestFit="1" customWidth="1"/>
    <col min="612" max="612" width="14.109375" style="10" customWidth="1"/>
    <col min="613" max="613" width="14.109375" style="10" bestFit="1" customWidth="1"/>
    <col min="614" max="615" width="13.109375" style="10" bestFit="1" customWidth="1"/>
    <col min="616" max="616" width="14" style="10" customWidth="1"/>
    <col min="617" max="617" width="13.109375" style="10" customWidth="1"/>
    <col min="618" max="618" width="16.44140625" style="10" customWidth="1"/>
    <col min="619" max="619" width="18.5546875" style="10" customWidth="1"/>
    <col min="620" max="620" width="8.109375" style="10" bestFit="1" customWidth="1"/>
    <col min="621" max="863" width="58.33203125" style="10"/>
    <col min="864" max="864" width="9" style="10" customWidth="1"/>
    <col min="865" max="865" width="60.33203125" style="10" customWidth="1"/>
    <col min="866" max="866" width="15.6640625" style="10" bestFit="1" customWidth="1"/>
    <col min="867" max="867" width="14.109375" style="10" bestFit="1" customWidth="1"/>
    <col min="868" max="868" width="14.109375" style="10" customWidth="1"/>
    <col min="869" max="869" width="14.109375" style="10" bestFit="1" customWidth="1"/>
    <col min="870" max="871" width="13.109375" style="10" bestFit="1" customWidth="1"/>
    <col min="872" max="872" width="14" style="10" customWidth="1"/>
    <col min="873" max="873" width="13.109375" style="10" customWidth="1"/>
    <col min="874" max="874" width="16.44140625" style="10" customWidth="1"/>
    <col min="875" max="875" width="18.5546875" style="10" customWidth="1"/>
    <col min="876" max="876" width="8.109375" style="10" bestFit="1" customWidth="1"/>
    <col min="877" max="1119" width="58.33203125" style="10"/>
    <col min="1120" max="1120" width="9" style="10" customWidth="1"/>
    <col min="1121" max="1121" width="60.33203125" style="10" customWidth="1"/>
    <col min="1122" max="1122" width="15.6640625" style="10" bestFit="1" customWidth="1"/>
    <col min="1123" max="1123" width="14.109375" style="10" bestFit="1" customWidth="1"/>
    <col min="1124" max="1124" width="14.109375" style="10" customWidth="1"/>
    <col min="1125" max="1125" width="14.109375" style="10" bestFit="1" customWidth="1"/>
    <col min="1126" max="1127" width="13.109375" style="10" bestFit="1" customWidth="1"/>
    <col min="1128" max="1128" width="14" style="10" customWidth="1"/>
    <col min="1129" max="1129" width="13.109375" style="10" customWidth="1"/>
    <col min="1130" max="1130" width="16.44140625" style="10" customWidth="1"/>
    <col min="1131" max="1131" width="18.5546875" style="10" customWidth="1"/>
    <col min="1132" max="1132" width="8.109375" style="10" bestFit="1" customWidth="1"/>
    <col min="1133" max="1375" width="58.33203125" style="10"/>
    <col min="1376" max="1376" width="9" style="10" customWidth="1"/>
    <col min="1377" max="1377" width="60.33203125" style="10" customWidth="1"/>
    <col min="1378" max="1378" width="15.6640625" style="10" bestFit="1" customWidth="1"/>
    <col min="1379" max="1379" width="14.109375" style="10" bestFit="1" customWidth="1"/>
    <col min="1380" max="1380" width="14.109375" style="10" customWidth="1"/>
    <col min="1381" max="1381" width="14.109375" style="10" bestFit="1" customWidth="1"/>
    <col min="1382" max="1383" width="13.109375" style="10" bestFit="1" customWidth="1"/>
    <col min="1384" max="1384" width="14" style="10" customWidth="1"/>
    <col min="1385" max="1385" width="13.109375" style="10" customWidth="1"/>
    <col min="1386" max="1386" width="16.44140625" style="10" customWidth="1"/>
    <col min="1387" max="1387" width="18.5546875" style="10" customWidth="1"/>
    <col min="1388" max="1388" width="8.109375" style="10" bestFit="1" customWidth="1"/>
    <col min="1389" max="1631" width="58.33203125" style="10"/>
    <col min="1632" max="1632" width="9" style="10" customWidth="1"/>
    <col min="1633" max="1633" width="60.33203125" style="10" customWidth="1"/>
    <col min="1634" max="1634" width="15.6640625" style="10" bestFit="1" customWidth="1"/>
    <col min="1635" max="1635" width="14.109375" style="10" bestFit="1" customWidth="1"/>
    <col min="1636" max="1636" width="14.109375" style="10" customWidth="1"/>
    <col min="1637" max="1637" width="14.109375" style="10" bestFit="1" customWidth="1"/>
    <col min="1638" max="1639" width="13.109375" style="10" bestFit="1" customWidth="1"/>
    <col min="1640" max="1640" width="14" style="10" customWidth="1"/>
    <col min="1641" max="1641" width="13.109375" style="10" customWidth="1"/>
    <col min="1642" max="1642" width="16.44140625" style="10" customWidth="1"/>
    <col min="1643" max="1643" width="18.5546875" style="10" customWidth="1"/>
    <col min="1644" max="1644" width="8.109375" style="10" bestFit="1" customWidth="1"/>
    <col min="1645" max="1887" width="58.33203125" style="10"/>
    <col min="1888" max="1888" width="9" style="10" customWidth="1"/>
    <col min="1889" max="1889" width="60.33203125" style="10" customWidth="1"/>
    <col min="1890" max="1890" width="15.6640625" style="10" bestFit="1" customWidth="1"/>
    <col min="1891" max="1891" width="14.109375" style="10" bestFit="1" customWidth="1"/>
    <col min="1892" max="1892" width="14.109375" style="10" customWidth="1"/>
    <col min="1893" max="1893" width="14.109375" style="10" bestFit="1" customWidth="1"/>
    <col min="1894" max="1895" width="13.109375" style="10" bestFit="1" customWidth="1"/>
    <col min="1896" max="1896" width="14" style="10" customWidth="1"/>
    <col min="1897" max="1897" width="13.109375" style="10" customWidth="1"/>
    <col min="1898" max="1898" width="16.44140625" style="10" customWidth="1"/>
    <col min="1899" max="1899" width="18.5546875" style="10" customWidth="1"/>
    <col min="1900" max="1900" width="8.109375" style="10" bestFit="1" customWidth="1"/>
    <col min="1901" max="2143" width="58.33203125" style="10"/>
    <col min="2144" max="2144" width="9" style="10" customWidth="1"/>
    <col min="2145" max="2145" width="60.33203125" style="10" customWidth="1"/>
    <col min="2146" max="2146" width="15.6640625" style="10" bestFit="1" customWidth="1"/>
    <col min="2147" max="2147" width="14.109375" style="10" bestFit="1" customWidth="1"/>
    <col min="2148" max="2148" width="14.109375" style="10" customWidth="1"/>
    <col min="2149" max="2149" width="14.109375" style="10" bestFit="1" customWidth="1"/>
    <col min="2150" max="2151" width="13.109375" style="10" bestFit="1" customWidth="1"/>
    <col min="2152" max="2152" width="14" style="10" customWidth="1"/>
    <col min="2153" max="2153" width="13.109375" style="10" customWidth="1"/>
    <col min="2154" max="2154" width="16.44140625" style="10" customWidth="1"/>
    <col min="2155" max="2155" width="18.5546875" style="10" customWidth="1"/>
    <col min="2156" max="2156" width="8.109375" style="10" bestFit="1" customWidth="1"/>
    <col min="2157" max="2399" width="58.33203125" style="10"/>
    <col min="2400" max="2400" width="9" style="10" customWidth="1"/>
    <col min="2401" max="2401" width="60.33203125" style="10" customWidth="1"/>
    <col min="2402" max="2402" width="15.6640625" style="10" bestFit="1" customWidth="1"/>
    <col min="2403" max="2403" width="14.109375" style="10" bestFit="1" customWidth="1"/>
    <col min="2404" max="2404" width="14.109375" style="10" customWidth="1"/>
    <col min="2405" max="2405" width="14.109375" style="10" bestFit="1" customWidth="1"/>
    <col min="2406" max="2407" width="13.109375" style="10" bestFit="1" customWidth="1"/>
    <col min="2408" max="2408" width="14" style="10" customWidth="1"/>
    <col min="2409" max="2409" width="13.109375" style="10" customWidth="1"/>
    <col min="2410" max="2410" width="16.44140625" style="10" customWidth="1"/>
    <col min="2411" max="2411" width="18.5546875" style="10" customWidth="1"/>
    <col min="2412" max="2412" width="8.109375" style="10" bestFit="1" customWidth="1"/>
    <col min="2413" max="2655" width="58.33203125" style="10"/>
    <col min="2656" max="2656" width="9" style="10" customWidth="1"/>
    <col min="2657" max="2657" width="60.33203125" style="10" customWidth="1"/>
    <col min="2658" max="2658" width="15.6640625" style="10" bestFit="1" customWidth="1"/>
    <col min="2659" max="2659" width="14.109375" style="10" bestFit="1" customWidth="1"/>
    <col min="2660" max="2660" width="14.109375" style="10" customWidth="1"/>
    <col min="2661" max="2661" width="14.109375" style="10" bestFit="1" customWidth="1"/>
    <col min="2662" max="2663" width="13.109375" style="10" bestFit="1" customWidth="1"/>
    <col min="2664" max="2664" width="14" style="10" customWidth="1"/>
    <col min="2665" max="2665" width="13.109375" style="10" customWidth="1"/>
    <col min="2666" max="2666" width="16.44140625" style="10" customWidth="1"/>
    <col min="2667" max="2667" width="18.5546875" style="10" customWidth="1"/>
    <col min="2668" max="2668" width="8.109375" style="10" bestFit="1" customWidth="1"/>
    <col min="2669" max="2911" width="58.33203125" style="10"/>
    <col min="2912" max="2912" width="9" style="10" customWidth="1"/>
    <col min="2913" max="2913" width="60.33203125" style="10" customWidth="1"/>
    <col min="2914" max="2914" width="15.6640625" style="10" bestFit="1" customWidth="1"/>
    <col min="2915" max="2915" width="14.109375" style="10" bestFit="1" customWidth="1"/>
    <col min="2916" max="2916" width="14.109375" style="10" customWidth="1"/>
    <col min="2917" max="2917" width="14.109375" style="10" bestFit="1" customWidth="1"/>
    <col min="2918" max="2919" width="13.109375" style="10" bestFit="1" customWidth="1"/>
    <col min="2920" max="2920" width="14" style="10" customWidth="1"/>
    <col min="2921" max="2921" width="13.109375" style="10" customWidth="1"/>
    <col min="2922" max="2922" width="16.44140625" style="10" customWidth="1"/>
    <col min="2923" max="2923" width="18.5546875" style="10" customWidth="1"/>
    <col min="2924" max="2924" width="8.109375" style="10" bestFit="1" customWidth="1"/>
    <col min="2925" max="3167" width="58.33203125" style="10"/>
    <col min="3168" max="3168" width="9" style="10" customWidth="1"/>
    <col min="3169" max="3169" width="60.33203125" style="10" customWidth="1"/>
    <col min="3170" max="3170" width="15.6640625" style="10" bestFit="1" customWidth="1"/>
    <col min="3171" max="3171" width="14.109375" style="10" bestFit="1" customWidth="1"/>
    <col min="3172" max="3172" width="14.109375" style="10" customWidth="1"/>
    <col min="3173" max="3173" width="14.109375" style="10" bestFit="1" customWidth="1"/>
    <col min="3174" max="3175" width="13.109375" style="10" bestFit="1" customWidth="1"/>
    <col min="3176" max="3176" width="14" style="10" customWidth="1"/>
    <col min="3177" max="3177" width="13.109375" style="10" customWidth="1"/>
    <col min="3178" max="3178" width="16.44140625" style="10" customWidth="1"/>
    <col min="3179" max="3179" width="18.5546875" style="10" customWidth="1"/>
    <col min="3180" max="3180" width="8.109375" style="10" bestFit="1" customWidth="1"/>
    <col min="3181" max="3423" width="58.33203125" style="10"/>
    <col min="3424" max="3424" width="9" style="10" customWidth="1"/>
    <col min="3425" max="3425" width="60.33203125" style="10" customWidth="1"/>
    <col min="3426" max="3426" width="15.6640625" style="10" bestFit="1" customWidth="1"/>
    <col min="3427" max="3427" width="14.109375" style="10" bestFit="1" customWidth="1"/>
    <col min="3428" max="3428" width="14.109375" style="10" customWidth="1"/>
    <col min="3429" max="3429" width="14.109375" style="10" bestFit="1" customWidth="1"/>
    <col min="3430" max="3431" width="13.109375" style="10" bestFit="1" customWidth="1"/>
    <col min="3432" max="3432" width="14" style="10" customWidth="1"/>
    <col min="3433" max="3433" width="13.109375" style="10" customWidth="1"/>
    <col min="3434" max="3434" width="16.44140625" style="10" customWidth="1"/>
    <col min="3435" max="3435" width="18.5546875" style="10" customWidth="1"/>
    <col min="3436" max="3436" width="8.109375" style="10" bestFit="1" customWidth="1"/>
    <col min="3437" max="3679" width="58.33203125" style="10"/>
    <col min="3680" max="3680" width="9" style="10" customWidth="1"/>
    <col min="3681" max="3681" width="60.33203125" style="10" customWidth="1"/>
    <col min="3682" max="3682" width="15.6640625" style="10" bestFit="1" customWidth="1"/>
    <col min="3683" max="3683" width="14.109375" style="10" bestFit="1" customWidth="1"/>
    <col min="3684" max="3684" width="14.109375" style="10" customWidth="1"/>
    <col min="3685" max="3685" width="14.109375" style="10" bestFit="1" customWidth="1"/>
    <col min="3686" max="3687" width="13.109375" style="10" bestFit="1" customWidth="1"/>
    <col min="3688" max="3688" width="14" style="10" customWidth="1"/>
    <col min="3689" max="3689" width="13.109375" style="10" customWidth="1"/>
    <col min="3690" max="3690" width="16.44140625" style="10" customWidth="1"/>
    <col min="3691" max="3691" width="18.5546875" style="10" customWidth="1"/>
    <col min="3692" max="3692" width="8.109375" style="10" bestFit="1" customWidth="1"/>
    <col min="3693" max="3935" width="58.33203125" style="10"/>
    <col min="3936" max="3936" width="9" style="10" customWidth="1"/>
    <col min="3937" max="3937" width="60.33203125" style="10" customWidth="1"/>
    <col min="3938" max="3938" width="15.6640625" style="10" bestFit="1" customWidth="1"/>
    <col min="3939" max="3939" width="14.109375" style="10" bestFit="1" customWidth="1"/>
    <col min="3940" max="3940" width="14.109375" style="10" customWidth="1"/>
    <col min="3941" max="3941" width="14.109375" style="10" bestFit="1" customWidth="1"/>
    <col min="3942" max="3943" width="13.109375" style="10" bestFit="1" customWidth="1"/>
    <col min="3944" max="3944" width="14" style="10" customWidth="1"/>
    <col min="3945" max="3945" width="13.109375" style="10" customWidth="1"/>
    <col min="3946" max="3946" width="16.44140625" style="10" customWidth="1"/>
    <col min="3947" max="3947" width="18.5546875" style="10" customWidth="1"/>
    <col min="3948" max="3948" width="8.109375" style="10" bestFit="1" customWidth="1"/>
    <col min="3949" max="4191" width="58.33203125" style="10"/>
    <col min="4192" max="4192" width="9" style="10" customWidth="1"/>
    <col min="4193" max="4193" width="60.33203125" style="10" customWidth="1"/>
    <col min="4194" max="4194" width="15.6640625" style="10" bestFit="1" customWidth="1"/>
    <col min="4195" max="4195" width="14.109375" style="10" bestFit="1" customWidth="1"/>
    <col min="4196" max="4196" width="14.109375" style="10" customWidth="1"/>
    <col min="4197" max="4197" width="14.109375" style="10" bestFit="1" customWidth="1"/>
    <col min="4198" max="4199" width="13.109375" style="10" bestFit="1" customWidth="1"/>
    <col min="4200" max="4200" width="14" style="10" customWidth="1"/>
    <col min="4201" max="4201" width="13.109375" style="10" customWidth="1"/>
    <col min="4202" max="4202" width="16.44140625" style="10" customWidth="1"/>
    <col min="4203" max="4203" width="18.5546875" style="10" customWidth="1"/>
    <col min="4204" max="4204" width="8.109375" style="10" bestFit="1" customWidth="1"/>
    <col min="4205" max="4447" width="58.33203125" style="10"/>
    <col min="4448" max="4448" width="9" style="10" customWidth="1"/>
    <col min="4449" max="4449" width="60.33203125" style="10" customWidth="1"/>
    <col min="4450" max="4450" width="15.6640625" style="10" bestFit="1" customWidth="1"/>
    <col min="4451" max="4451" width="14.109375" style="10" bestFit="1" customWidth="1"/>
    <col min="4452" max="4452" width="14.109375" style="10" customWidth="1"/>
    <col min="4453" max="4453" width="14.109375" style="10" bestFit="1" customWidth="1"/>
    <col min="4454" max="4455" width="13.109375" style="10" bestFit="1" customWidth="1"/>
    <col min="4456" max="4456" width="14" style="10" customWidth="1"/>
    <col min="4457" max="4457" width="13.109375" style="10" customWidth="1"/>
    <col min="4458" max="4458" width="16.44140625" style="10" customWidth="1"/>
    <col min="4459" max="4459" width="18.5546875" style="10" customWidth="1"/>
    <col min="4460" max="4460" width="8.109375" style="10" bestFit="1" customWidth="1"/>
    <col min="4461" max="4703" width="58.33203125" style="10"/>
    <col min="4704" max="4704" width="9" style="10" customWidth="1"/>
    <col min="4705" max="4705" width="60.33203125" style="10" customWidth="1"/>
    <col min="4706" max="4706" width="15.6640625" style="10" bestFit="1" customWidth="1"/>
    <col min="4707" max="4707" width="14.109375" style="10" bestFit="1" customWidth="1"/>
    <col min="4708" max="4708" width="14.109375" style="10" customWidth="1"/>
    <col min="4709" max="4709" width="14.109375" style="10" bestFit="1" customWidth="1"/>
    <col min="4710" max="4711" width="13.109375" style="10" bestFit="1" customWidth="1"/>
    <col min="4712" max="4712" width="14" style="10" customWidth="1"/>
    <col min="4713" max="4713" width="13.109375" style="10" customWidth="1"/>
    <col min="4714" max="4714" width="16.44140625" style="10" customWidth="1"/>
    <col min="4715" max="4715" width="18.5546875" style="10" customWidth="1"/>
    <col min="4716" max="4716" width="8.109375" style="10" bestFit="1" customWidth="1"/>
    <col min="4717" max="4959" width="58.33203125" style="10"/>
    <col min="4960" max="4960" width="9" style="10" customWidth="1"/>
    <col min="4961" max="4961" width="60.33203125" style="10" customWidth="1"/>
    <col min="4962" max="4962" width="15.6640625" style="10" bestFit="1" customWidth="1"/>
    <col min="4963" max="4963" width="14.109375" style="10" bestFit="1" customWidth="1"/>
    <col min="4964" max="4964" width="14.109375" style="10" customWidth="1"/>
    <col min="4965" max="4965" width="14.109375" style="10" bestFit="1" customWidth="1"/>
    <col min="4966" max="4967" width="13.109375" style="10" bestFit="1" customWidth="1"/>
    <col min="4968" max="4968" width="14" style="10" customWidth="1"/>
    <col min="4969" max="4969" width="13.109375" style="10" customWidth="1"/>
    <col min="4970" max="4970" width="16.44140625" style="10" customWidth="1"/>
    <col min="4971" max="4971" width="18.5546875" style="10" customWidth="1"/>
    <col min="4972" max="4972" width="8.109375" style="10" bestFit="1" customWidth="1"/>
    <col min="4973" max="5215" width="58.33203125" style="10"/>
    <col min="5216" max="5216" width="9" style="10" customWidth="1"/>
    <col min="5217" max="5217" width="60.33203125" style="10" customWidth="1"/>
    <col min="5218" max="5218" width="15.6640625" style="10" bestFit="1" customWidth="1"/>
    <col min="5219" max="5219" width="14.109375" style="10" bestFit="1" customWidth="1"/>
    <col min="5220" max="5220" width="14.109375" style="10" customWidth="1"/>
    <col min="5221" max="5221" width="14.109375" style="10" bestFit="1" customWidth="1"/>
    <col min="5222" max="5223" width="13.109375" style="10" bestFit="1" customWidth="1"/>
    <col min="5224" max="5224" width="14" style="10" customWidth="1"/>
    <col min="5225" max="5225" width="13.109375" style="10" customWidth="1"/>
    <col min="5226" max="5226" width="16.44140625" style="10" customWidth="1"/>
    <col min="5227" max="5227" width="18.5546875" style="10" customWidth="1"/>
    <col min="5228" max="5228" width="8.109375" style="10" bestFit="1" customWidth="1"/>
    <col min="5229" max="5471" width="58.33203125" style="10"/>
    <col min="5472" max="5472" width="9" style="10" customWidth="1"/>
    <col min="5473" max="5473" width="60.33203125" style="10" customWidth="1"/>
    <col min="5474" max="5474" width="15.6640625" style="10" bestFit="1" customWidth="1"/>
    <col min="5475" max="5475" width="14.109375" style="10" bestFit="1" customWidth="1"/>
    <col min="5476" max="5476" width="14.109375" style="10" customWidth="1"/>
    <col min="5477" max="5477" width="14.109375" style="10" bestFit="1" customWidth="1"/>
    <col min="5478" max="5479" width="13.109375" style="10" bestFit="1" customWidth="1"/>
    <col min="5480" max="5480" width="14" style="10" customWidth="1"/>
    <col min="5481" max="5481" width="13.109375" style="10" customWidth="1"/>
    <col min="5482" max="5482" width="16.44140625" style="10" customWidth="1"/>
    <col min="5483" max="5483" width="18.5546875" style="10" customWidth="1"/>
    <col min="5484" max="5484" width="8.109375" style="10" bestFit="1" customWidth="1"/>
    <col min="5485" max="5727" width="58.33203125" style="10"/>
    <col min="5728" max="5728" width="9" style="10" customWidth="1"/>
    <col min="5729" max="5729" width="60.33203125" style="10" customWidth="1"/>
    <col min="5730" max="5730" width="15.6640625" style="10" bestFit="1" customWidth="1"/>
    <col min="5731" max="5731" width="14.109375" style="10" bestFit="1" customWidth="1"/>
    <col min="5732" max="5732" width="14.109375" style="10" customWidth="1"/>
    <col min="5733" max="5733" width="14.109375" style="10" bestFit="1" customWidth="1"/>
    <col min="5734" max="5735" width="13.109375" style="10" bestFit="1" customWidth="1"/>
    <col min="5736" max="5736" width="14" style="10" customWidth="1"/>
    <col min="5737" max="5737" width="13.109375" style="10" customWidth="1"/>
    <col min="5738" max="5738" width="16.44140625" style="10" customWidth="1"/>
    <col min="5739" max="5739" width="18.5546875" style="10" customWidth="1"/>
    <col min="5740" max="5740" width="8.109375" style="10" bestFit="1" customWidth="1"/>
    <col min="5741" max="5983" width="58.33203125" style="10"/>
    <col min="5984" max="5984" width="9" style="10" customWidth="1"/>
    <col min="5985" max="5985" width="60.33203125" style="10" customWidth="1"/>
    <col min="5986" max="5986" width="15.6640625" style="10" bestFit="1" customWidth="1"/>
    <col min="5987" max="5987" width="14.109375" style="10" bestFit="1" customWidth="1"/>
    <col min="5988" max="5988" width="14.109375" style="10" customWidth="1"/>
    <col min="5989" max="5989" width="14.109375" style="10" bestFit="1" customWidth="1"/>
    <col min="5990" max="5991" width="13.109375" style="10" bestFit="1" customWidth="1"/>
    <col min="5992" max="5992" width="14" style="10" customWidth="1"/>
    <col min="5993" max="5993" width="13.109375" style="10" customWidth="1"/>
    <col min="5994" max="5994" width="16.44140625" style="10" customWidth="1"/>
    <col min="5995" max="5995" width="18.5546875" style="10" customWidth="1"/>
    <col min="5996" max="5996" width="8.109375" style="10" bestFit="1" customWidth="1"/>
    <col min="5997" max="6239" width="58.33203125" style="10"/>
    <col min="6240" max="6240" width="9" style="10" customWidth="1"/>
    <col min="6241" max="6241" width="60.33203125" style="10" customWidth="1"/>
    <col min="6242" max="6242" width="15.6640625" style="10" bestFit="1" customWidth="1"/>
    <col min="6243" max="6243" width="14.109375" style="10" bestFit="1" customWidth="1"/>
    <col min="6244" max="6244" width="14.109375" style="10" customWidth="1"/>
    <col min="6245" max="6245" width="14.109375" style="10" bestFit="1" customWidth="1"/>
    <col min="6246" max="6247" width="13.109375" style="10" bestFit="1" customWidth="1"/>
    <col min="6248" max="6248" width="14" style="10" customWidth="1"/>
    <col min="6249" max="6249" width="13.109375" style="10" customWidth="1"/>
    <col min="6250" max="6250" width="16.44140625" style="10" customWidth="1"/>
    <col min="6251" max="6251" width="18.5546875" style="10" customWidth="1"/>
    <col min="6252" max="6252" width="8.109375" style="10" bestFit="1" customWidth="1"/>
    <col min="6253" max="6495" width="58.33203125" style="10"/>
    <col min="6496" max="6496" width="9" style="10" customWidth="1"/>
    <col min="6497" max="6497" width="60.33203125" style="10" customWidth="1"/>
    <col min="6498" max="6498" width="15.6640625" style="10" bestFit="1" customWidth="1"/>
    <col min="6499" max="6499" width="14.109375" style="10" bestFit="1" customWidth="1"/>
    <col min="6500" max="6500" width="14.109375" style="10" customWidth="1"/>
    <col min="6501" max="6501" width="14.109375" style="10" bestFit="1" customWidth="1"/>
    <col min="6502" max="6503" width="13.109375" style="10" bestFit="1" customWidth="1"/>
    <col min="6504" max="6504" width="14" style="10" customWidth="1"/>
    <col min="6505" max="6505" width="13.109375" style="10" customWidth="1"/>
    <col min="6506" max="6506" width="16.44140625" style="10" customWidth="1"/>
    <col min="6507" max="6507" width="18.5546875" style="10" customWidth="1"/>
    <col min="6508" max="6508" width="8.109375" style="10" bestFit="1" customWidth="1"/>
    <col min="6509" max="6751" width="58.33203125" style="10"/>
    <col min="6752" max="6752" width="9" style="10" customWidth="1"/>
    <col min="6753" max="6753" width="60.33203125" style="10" customWidth="1"/>
    <col min="6754" max="6754" width="15.6640625" style="10" bestFit="1" customWidth="1"/>
    <col min="6755" max="6755" width="14.109375" style="10" bestFit="1" customWidth="1"/>
    <col min="6756" max="6756" width="14.109375" style="10" customWidth="1"/>
    <col min="6757" max="6757" width="14.109375" style="10" bestFit="1" customWidth="1"/>
    <col min="6758" max="6759" width="13.109375" style="10" bestFit="1" customWidth="1"/>
    <col min="6760" max="6760" width="14" style="10" customWidth="1"/>
    <col min="6761" max="6761" width="13.109375" style="10" customWidth="1"/>
    <col min="6762" max="6762" width="16.44140625" style="10" customWidth="1"/>
    <col min="6763" max="6763" width="18.5546875" style="10" customWidth="1"/>
    <col min="6764" max="6764" width="8.109375" style="10" bestFit="1" customWidth="1"/>
    <col min="6765" max="7007" width="58.33203125" style="10"/>
    <col min="7008" max="7008" width="9" style="10" customWidth="1"/>
    <col min="7009" max="7009" width="60.33203125" style="10" customWidth="1"/>
    <col min="7010" max="7010" width="15.6640625" style="10" bestFit="1" customWidth="1"/>
    <col min="7011" max="7011" width="14.109375" style="10" bestFit="1" customWidth="1"/>
    <col min="7012" max="7012" width="14.109375" style="10" customWidth="1"/>
    <col min="7013" max="7013" width="14.109375" style="10" bestFit="1" customWidth="1"/>
    <col min="7014" max="7015" width="13.109375" style="10" bestFit="1" customWidth="1"/>
    <col min="7016" max="7016" width="14" style="10" customWidth="1"/>
    <col min="7017" max="7017" width="13.109375" style="10" customWidth="1"/>
    <col min="7018" max="7018" width="16.44140625" style="10" customWidth="1"/>
    <col min="7019" max="7019" width="18.5546875" style="10" customWidth="1"/>
    <col min="7020" max="7020" width="8.109375" style="10" bestFit="1" customWidth="1"/>
    <col min="7021" max="7263" width="58.33203125" style="10"/>
    <col min="7264" max="7264" width="9" style="10" customWidth="1"/>
    <col min="7265" max="7265" width="60.33203125" style="10" customWidth="1"/>
    <col min="7266" max="7266" width="15.6640625" style="10" bestFit="1" customWidth="1"/>
    <col min="7267" max="7267" width="14.109375" style="10" bestFit="1" customWidth="1"/>
    <col min="7268" max="7268" width="14.109375" style="10" customWidth="1"/>
    <col min="7269" max="7269" width="14.109375" style="10" bestFit="1" customWidth="1"/>
    <col min="7270" max="7271" width="13.109375" style="10" bestFit="1" customWidth="1"/>
    <col min="7272" max="7272" width="14" style="10" customWidth="1"/>
    <col min="7273" max="7273" width="13.109375" style="10" customWidth="1"/>
    <col min="7274" max="7274" width="16.44140625" style="10" customWidth="1"/>
    <col min="7275" max="7275" width="18.5546875" style="10" customWidth="1"/>
    <col min="7276" max="7276" width="8.109375" style="10" bestFit="1" customWidth="1"/>
    <col min="7277" max="7519" width="58.33203125" style="10"/>
    <col min="7520" max="7520" width="9" style="10" customWidth="1"/>
    <col min="7521" max="7521" width="60.33203125" style="10" customWidth="1"/>
    <col min="7522" max="7522" width="15.6640625" style="10" bestFit="1" customWidth="1"/>
    <col min="7523" max="7523" width="14.109375" style="10" bestFit="1" customWidth="1"/>
    <col min="7524" max="7524" width="14.109375" style="10" customWidth="1"/>
    <col min="7525" max="7525" width="14.109375" style="10" bestFit="1" customWidth="1"/>
    <col min="7526" max="7527" width="13.109375" style="10" bestFit="1" customWidth="1"/>
    <col min="7528" max="7528" width="14" style="10" customWidth="1"/>
    <col min="7529" max="7529" width="13.109375" style="10" customWidth="1"/>
    <col min="7530" max="7530" width="16.44140625" style="10" customWidth="1"/>
    <col min="7531" max="7531" width="18.5546875" style="10" customWidth="1"/>
    <col min="7532" max="7532" width="8.109375" style="10" bestFit="1" customWidth="1"/>
    <col min="7533" max="7775" width="58.33203125" style="10"/>
    <col min="7776" max="7776" width="9" style="10" customWidth="1"/>
    <col min="7777" max="7777" width="60.33203125" style="10" customWidth="1"/>
    <col min="7778" max="7778" width="15.6640625" style="10" bestFit="1" customWidth="1"/>
    <col min="7779" max="7779" width="14.109375" style="10" bestFit="1" customWidth="1"/>
    <col min="7780" max="7780" width="14.109375" style="10" customWidth="1"/>
    <col min="7781" max="7781" width="14.109375" style="10" bestFit="1" customWidth="1"/>
    <col min="7782" max="7783" width="13.109375" style="10" bestFit="1" customWidth="1"/>
    <col min="7784" max="7784" width="14" style="10" customWidth="1"/>
    <col min="7785" max="7785" width="13.109375" style="10" customWidth="1"/>
    <col min="7786" max="7786" width="16.44140625" style="10" customWidth="1"/>
    <col min="7787" max="7787" width="18.5546875" style="10" customWidth="1"/>
    <col min="7788" max="7788" width="8.109375" style="10" bestFit="1" customWidth="1"/>
    <col min="7789" max="8031" width="58.33203125" style="10"/>
    <col min="8032" max="8032" width="9" style="10" customWidth="1"/>
    <col min="8033" max="8033" width="60.33203125" style="10" customWidth="1"/>
    <col min="8034" max="8034" width="15.6640625" style="10" bestFit="1" customWidth="1"/>
    <col min="8035" max="8035" width="14.109375" style="10" bestFit="1" customWidth="1"/>
    <col min="8036" max="8036" width="14.109375" style="10" customWidth="1"/>
    <col min="8037" max="8037" width="14.109375" style="10" bestFit="1" customWidth="1"/>
    <col min="8038" max="8039" width="13.109375" style="10" bestFit="1" customWidth="1"/>
    <col min="8040" max="8040" width="14" style="10" customWidth="1"/>
    <col min="8041" max="8041" width="13.109375" style="10" customWidth="1"/>
    <col min="8042" max="8042" width="16.44140625" style="10" customWidth="1"/>
    <col min="8043" max="8043" width="18.5546875" style="10" customWidth="1"/>
    <col min="8044" max="8044" width="8.109375" style="10" bestFit="1" customWidth="1"/>
    <col min="8045" max="8287" width="58.33203125" style="10"/>
    <col min="8288" max="8288" width="9" style="10" customWidth="1"/>
    <col min="8289" max="8289" width="60.33203125" style="10" customWidth="1"/>
    <col min="8290" max="8290" width="15.6640625" style="10" bestFit="1" customWidth="1"/>
    <col min="8291" max="8291" width="14.109375" style="10" bestFit="1" customWidth="1"/>
    <col min="8292" max="8292" width="14.109375" style="10" customWidth="1"/>
    <col min="8293" max="8293" width="14.109375" style="10" bestFit="1" customWidth="1"/>
    <col min="8294" max="8295" width="13.109375" style="10" bestFit="1" customWidth="1"/>
    <col min="8296" max="8296" width="14" style="10" customWidth="1"/>
    <col min="8297" max="8297" width="13.109375" style="10" customWidth="1"/>
    <col min="8298" max="8298" width="16.44140625" style="10" customWidth="1"/>
    <col min="8299" max="8299" width="18.5546875" style="10" customWidth="1"/>
    <col min="8300" max="8300" width="8.109375" style="10" bestFit="1" customWidth="1"/>
    <col min="8301" max="8543" width="58.33203125" style="10"/>
    <col min="8544" max="8544" width="9" style="10" customWidth="1"/>
    <col min="8545" max="8545" width="60.33203125" style="10" customWidth="1"/>
    <col min="8546" max="8546" width="15.6640625" style="10" bestFit="1" customWidth="1"/>
    <col min="8547" max="8547" width="14.109375" style="10" bestFit="1" customWidth="1"/>
    <col min="8548" max="8548" width="14.109375" style="10" customWidth="1"/>
    <col min="8549" max="8549" width="14.109375" style="10" bestFit="1" customWidth="1"/>
    <col min="8550" max="8551" width="13.109375" style="10" bestFit="1" customWidth="1"/>
    <col min="8552" max="8552" width="14" style="10" customWidth="1"/>
    <col min="8553" max="8553" width="13.109375" style="10" customWidth="1"/>
    <col min="8554" max="8554" width="16.44140625" style="10" customWidth="1"/>
    <col min="8555" max="8555" width="18.5546875" style="10" customWidth="1"/>
    <col min="8556" max="8556" width="8.109375" style="10" bestFit="1" customWidth="1"/>
    <col min="8557" max="8799" width="58.33203125" style="10"/>
    <col min="8800" max="8800" width="9" style="10" customWidth="1"/>
    <col min="8801" max="8801" width="60.33203125" style="10" customWidth="1"/>
    <col min="8802" max="8802" width="15.6640625" style="10" bestFit="1" customWidth="1"/>
    <col min="8803" max="8803" width="14.109375" style="10" bestFit="1" customWidth="1"/>
    <col min="8804" max="8804" width="14.109375" style="10" customWidth="1"/>
    <col min="8805" max="8805" width="14.109375" style="10" bestFit="1" customWidth="1"/>
    <col min="8806" max="8807" width="13.109375" style="10" bestFit="1" customWidth="1"/>
    <col min="8808" max="8808" width="14" style="10" customWidth="1"/>
    <col min="8809" max="8809" width="13.109375" style="10" customWidth="1"/>
    <col min="8810" max="8810" width="16.44140625" style="10" customWidth="1"/>
    <col min="8811" max="8811" width="18.5546875" style="10" customWidth="1"/>
    <col min="8812" max="8812" width="8.109375" style="10" bestFit="1" customWidth="1"/>
    <col min="8813" max="9055" width="58.33203125" style="10"/>
    <col min="9056" max="9056" width="9" style="10" customWidth="1"/>
    <col min="9057" max="9057" width="60.33203125" style="10" customWidth="1"/>
    <col min="9058" max="9058" width="15.6640625" style="10" bestFit="1" customWidth="1"/>
    <col min="9059" max="9059" width="14.109375" style="10" bestFit="1" customWidth="1"/>
    <col min="9060" max="9060" width="14.109375" style="10" customWidth="1"/>
    <col min="9061" max="9061" width="14.109375" style="10" bestFit="1" customWidth="1"/>
    <col min="9062" max="9063" width="13.109375" style="10" bestFit="1" customWidth="1"/>
    <col min="9064" max="9064" width="14" style="10" customWidth="1"/>
    <col min="9065" max="9065" width="13.109375" style="10" customWidth="1"/>
    <col min="9066" max="9066" width="16.44140625" style="10" customWidth="1"/>
    <col min="9067" max="9067" width="18.5546875" style="10" customWidth="1"/>
    <col min="9068" max="9068" width="8.109375" style="10" bestFit="1" customWidth="1"/>
    <col min="9069" max="9311" width="58.33203125" style="10"/>
    <col min="9312" max="9312" width="9" style="10" customWidth="1"/>
    <col min="9313" max="9313" width="60.33203125" style="10" customWidth="1"/>
    <col min="9314" max="9314" width="15.6640625" style="10" bestFit="1" customWidth="1"/>
    <col min="9315" max="9315" width="14.109375" style="10" bestFit="1" customWidth="1"/>
    <col min="9316" max="9316" width="14.109375" style="10" customWidth="1"/>
    <col min="9317" max="9317" width="14.109375" style="10" bestFit="1" customWidth="1"/>
    <col min="9318" max="9319" width="13.109375" style="10" bestFit="1" customWidth="1"/>
    <col min="9320" max="9320" width="14" style="10" customWidth="1"/>
    <col min="9321" max="9321" width="13.109375" style="10" customWidth="1"/>
    <col min="9322" max="9322" width="16.44140625" style="10" customWidth="1"/>
    <col min="9323" max="9323" width="18.5546875" style="10" customWidth="1"/>
    <col min="9324" max="9324" width="8.109375" style="10" bestFit="1" customWidth="1"/>
    <col min="9325" max="9567" width="58.33203125" style="10"/>
    <col min="9568" max="9568" width="9" style="10" customWidth="1"/>
    <col min="9569" max="9569" width="60.33203125" style="10" customWidth="1"/>
    <col min="9570" max="9570" width="15.6640625" style="10" bestFit="1" customWidth="1"/>
    <col min="9571" max="9571" width="14.109375" style="10" bestFit="1" customWidth="1"/>
    <col min="9572" max="9572" width="14.109375" style="10" customWidth="1"/>
    <col min="9573" max="9573" width="14.109375" style="10" bestFit="1" customWidth="1"/>
    <col min="9574" max="9575" width="13.109375" style="10" bestFit="1" customWidth="1"/>
    <col min="9576" max="9576" width="14" style="10" customWidth="1"/>
    <col min="9577" max="9577" width="13.109375" style="10" customWidth="1"/>
    <col min="9578" max="9578" width="16.44140625" style="10" customWidth="1"/>
    <col min="9579" max="9579" width="18.5546875" style="10" customWidth="1"/>
    <col min="9580" max="9580" width="8.109375" style="10" bestFit="1" customWidth="1"/>
    <col min="9581" max="9823" width="58.33203125" style="10"/>
    <col min="9824" max="9824" width="9" style="10" customWidth="1"/>
    <col min="9825" max="9825" width="60.33203125" style="10" customWidth="1"/>
    <col min="9826" max="9826" width="15.6640625" style="10" bestFit="1" customWidth="1"/>
    <col min="9827" max="9827" width="14.109375" style="10" bestFit="1" customWidth="1"/>
    <col min="9828" max="9828" width="14.109375" style="10" customWidth="1"/>
    <col min="9829" max="9829" width="14.109375" style="10" bestFit="1" customWidth="1"/>
    <col min="9830" max="9831" width="13.109375" style="10" bestFit="1" customWidth="1"/>
    <col min="9832" max="9832" width="14" style="10" customWidth="1"/>
    <col min="9833" max="9833" width="13.109375" style="10" customWidth="1"/>
    <col min="9834" max="9834" width="16.44140625" style="10" customWidth="1"/>
    <col min="9835" max="9835" width="18.5546875" style="10" customWidth="1"/>
    <col min="9836" max="9836" width="8.109375" style="10" bestFit="1" customWidth="1"/>
    <col min="9837" max="10079" width="58.33203125" style="10"/>
    <col min="10080" max="10080" width="9" style="10" customWidth="1"/>
    <col min="10081" max="10081" width="60.33203125" style="10" customWidth="1"/>
    <col min="10082" max="10082" width="15.6640625" style="10" bestFit="1" customWidth="1"/>
    <col min="10083" max="10083" width="14.109375" style="10" bestFit="1" customWidth="1"/>
    <col min="10084" max="10084" width="14.109375" style="10" customWidth="1"/>
    <col min="10085" max="10085" width="14.109375" style="10" bestFit="1" customWidth="1"/>
    <col min="10086" max="10087" width="13.109375" style="10" bestFit="1" customWidth="1"/>
    <col min="10088" max="10088" width="14" style="10" customWidth="1"/>
    <col min="10089" max="10089" width="13.109375" style="10" customWidth="1"/>
    <col min="10090" max="10090" width="16.44140625" style="10" customWidth="1"/>
    <col min="10091" max="10091" width="18.5546875" style="10" customWidth="1"/>
    <col min="10092" max="10092" width="8.109375" style="10" bestFit="1" customWidth="1"/>
    <col min="10093" max="10335" width="58.33203125" style="10"/>
    <col min="10336" max="10336" width="9" style="10" customWidth="1"/>
    <col min="10337" max="10337" width="60.33203125" style="10" customWidth="1"/>
    <col min="10338" max="10338" width="15.6640625" style="10" bestFit="1" customWidth="1"/>
    <col min="10339" max="10339" width="14.109375" style="10" bestFit="1" customWidth="1"/>
    <col min="10340" max="10340" width="14.109375" style="10" customWidth="1"/>
    <col min="10341" max="10341" width="14.109375" style="10" bestFit="1" customWidth="1"/>
    <col min="10342" max="10343" width="13.109375" style="10" bestFit="1" customWidth="1"/>
    <col min="10344" max="10344" width="14" style="10" customWidth="1"/>
    <col min="10345" max="10345" width="13.109375" style="10" customWidth="1"/>
    <col min="10346" max="10346" width="16.44140625" style="10" customWidth="1"/>
    <col min="10347" max="10347" width="18.5546875" style="10" customWidth="1"/>
    <col min="10348" max="10348" width="8.109375" style="10" bestFit="1" customWidth="1"/>
    <col min="10349" max="10591" width="58.33203125" style="10"/>
    <col min="10592" max="10592" width="9" style="10" customWidth="1"/>
    <col min="10593" max="10593" width="60.33203125" style="10" customWidth="1"/>
    <col min="10594" max="10594" width="15.6640625" style="10" bestFit="1" customWidth="1"/>
    <col min="10595" max="10595" width="14.109375" style="10" bestFit="1" customWidth="1"/>
    <col min="10596" max="10596" width="14.109375" style="10" customWidth="1"/>
    <col min="10597" max="10597" width="14.109375" style="10" bestFit="1" customWidth="1"/>
    <col min="10598" max="10599" width="13.109375" style="10" bestFit="1" customWidth="1"/>
    <col min="10600" max="10600" width="14" style="10" customWidth="1"/>
    <col min="10601" max="10601" width="13.109375" style="10" customWidth="1"/>
    <col min="10602" max="10602" width="16.44140625" style="10" customWidth="1"/>
    <col min="10603" max="10603" width="18.5546875" style="10" customWidth="1"/>
    <col min="10604" max="10604" width="8.109375" style="10" bestFit="1" customWidth="1"/>
    <col min="10605" max="10847" width="58.33203125" style="10"/>
    <col min="10848" max="10848" width="9" style="10" customWidth="1"/>
    <col min="10849" max="10849" width="60.33203125" style="10" customWidth="1"/>
    <col min="10850" max="10850" width="15.6640625" style="10" bestFit="1" customWidth="1"/>
    <col min="10851" max="10851" width="14.109375" style="10" bestFit="1" customWidth="1"/>
    <col min="10852" max="10852" width="14.109375" style="10" customWidth="1"/>
    <col min="10853" max="10853" width="14.109375" style="10" bestFit="1" customWidth="1"/>
    <col min="10854" max="10855" width="13.109375" style="10" bestFit="1" customWidth="1"/>
    <col min="10856" max="10856" width="14" style="10" customWidth="1"/>
    <col min="10857" max="10857" width="13.109375" style="10" customWidth="1"/>
    <col min="10858" max="10858" width="16.44140625" style="10" customWidth="1"/>
    <col min="10859" max="10859" width="18.5546875" style="10" customWidth="1"/>
    <col min="10860" max="10860" width="8.109375" style="10" bestFit="1" customWidth="1"/>
    <col min="10861" max="11103" width="58.33203125" style="10"/>
    <col min="11104" max="11104" width="9" style="10" customWidth="1"/>
    <col min="11105" max="11105" width="60.33203125" style="10" customWidth="1"/>
    <col min="11106" max="11106" width="15.6640625" style="10" bestFit="1" customWidth="1"/>
    <col min="11107" max="11107" width="14.109375" style="10" bestFit="1" customWidth="1"/>
    <col min="11108" max="11108" width="14.109375" style="10" customWidth="1"/>
    <col min="11109" max="11109" width="14.109375" style="10" bestFit="1" customWidth="1"/>
    <col min="11110" max="11111" width="13.109375" style="10" bestFit="1" customWidth="1"/>
    <col min="11112" max="11112" width="14" style="10" customWidth="1"/>
    <col min="11113" max="11113" width="13.109375" style="10" customWidth="1"/>
    <col min="11114" max="11114" width="16.44140625" style="10" customWidth="1"/>
    <col min="11115" max="11115" width="18.5546875" style="10" customWidth="1"/>
    <col min="11116" max="11116" width="8.109375" style="10" bestFit="1" customWidth="1"/>
    <col min="11117" max="11359" width="58.33203125" style="10"/>
    <col min="11360" max="11360" width="9" style="10" customWidth="1"/>
    <col min="11361" max="11361" width="60.33203125" style="10" customWidth="1"/>
    <col min="11362" max="11362" width="15.6640625" style="10" bestFit="1" customWidth="1"/>
    <col min="11363" max="11363" width="14.109375" style="10" bestFit="1" customWidth="1"/>
    <col min="11364" max="11364" width="14.109375" style="10" customWidth="1"/>
    <col min="11365" max="11365" width="14.109375" style="10" bestFit="1" customWidth="1"/>
    <col min="11366" max="11367" width="13.109375" style="10" bestFit="1" customWidth="1"/>
    <col min="11368" max="11368" width="14" style="10" customWidth="1"/>
    <col min="11369" max="11369" width="13.109375" style="10" customWidth="1"/>
    <col min="11370" max="11370" width="16.44140625" style="10" customWidth="1"/>
    <col min="11371" max="11371" width="18.5546875" style="10" customWidth="1"/>
    <col min="11372" max="11372" width="8.109375" style="10" bestFit="1" customWidth="1"/>
    <col min="11373" max="11615" width="58.33203125" style="10"/>
    <col min="11616" max="11616" width="9" style="10" customWidth="1"/>
    <col min="11617" max="11617" width="60.33203125" style="10" customWidth="1"/>
    <col min="11618" max="11618" width="15.6640625" style="10" bestFit="1" customWidth="1"/>
    <col min="11619" max="11619" width="14.109375" style="10" bestFit="1" customWidth="1"/>
    <col min="11620" max="11620" width="14.109375" style="10" customWidth="1"/>
    <col min="11621" max="11621" width="14.109375" style="10" bestFit="1" customWidth="1"/>
    <col min="11622" max="11623" width="13.109375" style="10" bestFit="1" customWidth="1"/>
    <col min="11624" max="11624" width="14" style="10" customWidth="1"/>
    <col min="11625" max="11625" width="13.109375" style="10" customWidth="1"/>
    <col min="11626" max="11626" width="16.44140625" style="10" customWidth="1"/>
    <col min="11627" max="11627" width="18.5546875" style="10" customWidth="1"/>
    <col min="11628" max="11628" width="8.109375" style="10" bestFit="1" customWidth="1"/>
    <col min="11629" max="11871" width="58.33203125" style="10"/>
    <col min="11872" max="11872" width="9" style="10" customWidth="1"/>
    <col min="11873" max="11873" width="60.33203125" style="10" customWidth="1"/>
    <col min="11874" max="11874" width="15.6640625" style="10" bestFit="1" customWidth="1"/>
    <col min="11875" max="11875" width="14.109375" style="10" bestFit="1" customWidth="1"/>
    <col min="11876" max="11876" width="14.109375" style="10" customWidth="1"/>
    <col min="11877" max="11877" width="14.109375" style="10" bestFit="1" customWidth="1"/>
    <col min="11878" max="11879" width="13.109375" style="10" bestFit="1" customWidth="1"/>
    <col min="11880" max="11880" width="14" style="10" customWidth="1"/>
    <col min="11881" max="11881" width="13.109375" style="10" customWidth="1"/>
    <col min="11882" max="11882" width="16.44140625" style="10" customWidth="1"/>
    <col min="11883" max="11883" width="18.5546875" style="10" customWidth="1"/>
    <col min="11884" max="11884" width="8.109375" style="10" bestFit="1" customWidth="1"/>
    <col min="11885" max="12127" width="58.33203125" style="10"/>
    <col min="12128" max="12128" width="9" style="10" customWidth="1"/>
    <col min="12129" max="12129" width="60.33203125" style="10" customWidth="1"/>
    <col min="12130" max="12130" width="15.6640625" style="10" bestFit="1" customWidth="1"/>
    <col min="12131" max="12131" width="14.109375" style="10" bestFit="1" customWidth="1"/>
    <col min="12132" max="12132" width="14.109375" style="10" customWidth="1"/>
    <col min="12133" max="12133" width="14.109375" style="10" bestFit="1" customWidth="1"/>
    <col min="12134" max="12135" width="13.109375" style="10" bestFit="1" customWidth="1"/>
    <col min="12136" max="12136" width="14" style="10" customWidth="1"/>
    <col min="12137" max="12137" width="13.109375" style="10" customWidth="1"/>
    <col min="12138" max="12138" width="16.44140625" style="10" customWidth="1"/>
    <col min="12139" max="12139" width="18.5546875" style="10" customWidth="1"/>
    <col min="12140" max="12140" width="8.109375" style="10" bestFit="1" customWidth="1"/>
    <col min="12141" max="12383" width="58.33203125" style="10"/>
    <col min="12384" max="12384" width="9" style="10" customWidth="1"/>
    <col min="12385" max="12385" width="60.33203125" style="10" customWidth="1"/>
    <col min="12386" max="12386" width="15.6640625" style="10" bestFit="1" customWidth="1"/>
    <col min="12387" max="12387" width="14.109375" style="10" bestFit="1" customWidth="1"/>
    <col min="12388" max="12388" width="14.109375" style="10" customWidth="1"/>
    <col min="12389" max="12389" width="14.109375" style="10" bestFit="1" customWidth="1"/>
    <col min="12390" max="12391" width="13.109375" style="10" bestFit="1" customWidth="1"/>
    <col min="12392" max="12392" width="14" style="10" customWidth="1"/>
    <col min="12393" max="12393" width="13.109375" style="10" customWidth="1"/>
    <col min="12394" max="12394" width="16.44140625" style="10" customWidth="1"/>
    <col min="12395" max="12395" width="18.5546875" style="10" customWidth="1"/>
    <col min="12396" max="12396" width="8.109375" style="10" bestFit="1" customWidth="1"/>
    <col min="12397" max="12639" width="58.33203125" style="10"/>
    <col min="12640" max="12640" width="9" style="10" customWidth="1"/>
    <col min="12641" max="12641" width="60.33203125" style="10" customWidth="1"/>
    <col min="12642" max="12642" width="15.6640625" style="10" bestFit="1" customWidth="1"/>
    <col min="12643" max="12643" width="14.109375" style="10" bestFit="1" customWidth="1"/>
    <col min="12644" max="12644" width="14.109375" style="10" customWidth="1"/>
    <col min="12645" max="12645" width="14.109375" style="10" bestFit="1" customWidth="1"/>
    <col min="12646" max="12647" width="13.109375" style="10" bestFit="1" customWidth="1"/>
    <col min="12648" max="12648" width="14" style="10" customWidth="1"/>
    <col min="12649" max="12649" width="13.109375" style="10" customWidth="1"/>
    <col min="12650" max="12650" width="16.44140625" style="10" customWidth="1"/>
    <col min="12651" max="12651" width="18.5546875" style="10" customWidth="1"/>
    <col min="12652" max="12652" width="8.109375" style="10" bestFit="1" customWidth="1"/>
    <col min="12653" max="12895" width="58.33203125" style="10"/>
    <col min="12896" max="12896" width="9" style="10" customWidth="1"/>
    <col min="12897" max="12897" width="60.33203125" style="10" customWidth="1"/>
    <col min="12898" max="12898" width="15.6640625" style="10" bestFit="1" customWidth="1"/>
    <col min="12899" max="12899" width="14.109375" style="10" bestFit="1" customWidth="1"/>
    <col min="12900" max="12900" width="14.109375" style="10" customWidth="1"/>
    <col min="12901" max="12901" width="14.109375" style="10" bestFit="1" customWidth="1"/>
    <col min="12902" max="12903" width="13.109375" style="10" bestFit="1" customWidth="1"/>
    <col min="12904" max="12904" width="14" style="10" customWidth="1"/>
    <col min="12905" max="12905" width="13.109375" style="10" customWidth="1"/>
    <col min="12906" max="12906" width="16.44140625" style="10" customWidth="1"/>
    <col min="12907" max="12907" width="18.5546875" style="10" customWidth="1"/>
    <col min="12908" max="12908" width="8.109375" style="10" bestFit="1" customWidth="1"/>
    <col min="12909" max="13151" width="58.33203125" style="10"/>
    <col min="13152" max="13152" width="9" style="10" customWidth="1"/>
    <col min="13153" max="13153" width="60.33203125" style="10" customWidth="1"/>
    <col min="13154" max="13154" width="15.6640625" style="10" bestFit="1" customWidth="1"/>
    <col min="13155" max="13155" width="14.109375" style="10" bestFit="1" customWidth="1"/>
    <col min="13156" max="13156" width="14.109375" style="10" customWidth="1"/>
    <col min="13157" max="13157" width="14.109375" style="10" bestFit="1" customWidth="1"/>
    <col min="13158" max="13159" width="13.109375" style="10" bestFit="1" customWidth="1"/>
    <col min="13160" max="13160" width="14" style="10" customWidth="1"/>
    <col min="13161" max="13161" width="13.109375" style="10" customWidth="1"/>
    <col min="13162" max="13162" width="16.44140625" style="10" customWidth="1"/>
    <col min="13163" max="13163" width="18.5546875" style="10" customWidth="1"/>
    <col min="13164" max="13164" width="8.109375" style="10" bestFit="1" customWidth="1"/>
    <col min="13165" max="13407" width="58.33203125" style="10"/>
    <col min="13408" max="13408" width="9" style="10" customWidth="1"/>
    <col min="13409" max="13409" width="60.33203125" style="10" customWidth="1"/>
    <col min="13410" max="13410" width="15.6640625" style="10" bestFit="1" customWidth="1"/>
    <col min="13411" max="13411" width="14.109375" style="10" bestFit="1" customWidth="1"/>
    <col min="13412" max="13412" width="14.109375" style="10" customWidth="1"/>
    <col min="13413" max="13413" width="14.109375" style="10" bestFit="1" customWidth="1"/>
    <col min="13414" max="13415" width="13.109375" style="10" bestFit="1" customWidth="1"/>
    <col min="13416" max="13416" width="14" style="10" customWidth="1"/>
    <col min="13417" max="13417" width="13.109375" style="10" customWidth="1"/>
    <col min="13418" max="13418" width="16.44140625" style="10" customWidth="1"/>
    <col min="13419" max="13419" width="18.5546875" style="10" customWidth="1"/>
    <col min="13420" max="13420" width="8.109375" style="10" bestFit="1" customWidth="1"/>
    <col min="13421" max="13663" width="58.33203125" style="10"/>
    <col min="13664" max="13664" width="9" style="10" customWidth="1"/>
    <col min="13665" max="13665" width="60.33203125" style="10" customWidth="1"/>
    <col min="13666" max="13666" width="15.6640625" style="10" bestFit="1" customWidth="1"/>
    <col min="13667" max="13667" width="14.109375" style="10" bestFit="1" customWidth="1"/>
    <col min="13668" max="13668" width="14.109375" style="10" customWidth="1"/>
    <col min="13669" max="13669" width="14.109375" style="10" bestFit="1" customWidth="1"/>
    <col min="13670" max="13671" width="13.109375" style="10" bestFit="1" customWidth="1"/>
    <col min="13672" max="13672" width="14" style="10" customWidth="1"/>
    <col min="13673" max="13673" width="13.109375" style="10" customWidth="1"/>
    <col min="13674" max="13674" width="16.44140625" style="10" customWidth="1"/>
    <col min="13675" max="13675" width="18.5546875" style="10" customWidth="1"/>
    <col min="13676" max="13676" width="8.109375" style="10" bestFit="1" customWidth="1"/>
    <col min="13677" max="13919" width="58.33203125" style="10"/>
    <col min="13920" max="13920" width="9" style="10" customWidth="1"/>
    <col min="13921" max="13921" width="60.33203125" style="10" customWidth="1"/>
    <col min="13922" max="13922" width="15.6640625" style="10" bestFit="1" customWidth="1"/>
    <col min="13923" max="13923" width="14.109375" style="10" bestFit="1" customWidth="1"/>
    <col min="13924" max="13924" width="14.109375" style="10" customWidth="1"/>
    <col min="13925" max="13925" width="14.109375" style="10" bestFit="1" customWidth="1"/>
    <col min="13926" max="13927" width="13.109375" style="10" bestFit="1" customWidth="1"/>
    <col min="13928" max="13928" width="14" style="10" customWidth="1"/>
    <col min="13929" max="13929" width="13.109375" style="10" customWidth="1"/>
    <col min="13930" max="13930" width="16.44140625" style="10" customWidth="1"/>
    <col min="13931" max="13931" width="18.5546875" style="10" customWidth="1"/>
    <col min="13932" max="13932" width="8.109375" style="10" bestFit="1" customWidth="1"/>
    <col min="13933" max="14175" width="58.33203125" style="10"/>
    <col min="14176" max="14176" width="9" style="10" customWidth="1"/>
    <col min="14177" max="14177" width="60.33203125" style="10" customWidth="1"/>
    <col min="14178" max="14178" width="15.6640625" style="10" bestFit="1" customWidth="1"/>
    <col min="14179" max="14179" width="14.109375" style="10" bestFit="1" customWidth="1"/>
    <col min="14180" max="14180" width="14.109375" style="10" customWidth="1"/>
    <col min="14181" max="14181" width="14.109375" style="10" bestFit="1" customWidth="1"/>
    <col min="14182" max="14183" width="13.109375" style="10" bestFit="1" customWidth="1"/>
    <col min="14184" max="14184" width="14" style="10" customWidth="1"/>
    <col min="14185" max="14185" width="13.109375" style="10" customWidth="1"/>
    <col min="14186" max="14186" width="16.44140625" style="10" customWidth="1"/>
    <col min="14187" max="14187" width="18.5546875" style="10" customWidth="1"/>
    <col min="14188" max="14188" width="8.109375" style="10" bestFit="1" customWidth="1"/>
    <col min="14189" max="14431" width="58.33203125" style="10"/>
    <col min="14432" max="14432" width="9" style="10" customWidth="1"/>
    <col min="14433" max="14433" width="60.33203125" style="10" customWidth="1"/>
    <col min="14434" max="14434" width="15.6640625" style="10" bestFit="1" customWidth="1"/>
    <col min="14435" max="14435" width="14.109375" style="10" bestFit="1" customWidth="1"/>
    <col min="14436" max="14436" width="14.109375" style="10" customWidth="1"/>
    <col min="14437" max="14437" width="14.109375" style="10" bestFit="1" customWidth="1"/>
    <col min="14438" max="14439" width="13.109375" style="10" bestFit="1" customWidth="1"/>
    <col min="14440" max="14440" width="14" style="10" customWidth="1"/>
    <col min="14441" max="14441" width="13.109375" style="10" customWidth="1"/>
    <col min="14442" max="14442" width="16.44140625" style="10" customWidth="1"/>
    <col min="14443" max="14443" width="18.5546875" style="10" customWidth="1"/>
    <col min="14444" max="14444" width="8.109375" style="10" bestFit="1" customWidth="1"/>
    <col min="14445" max="14687" width="58.33203125" style="10"/>
    <col min="14688" max="14688" width="9" style="10" customWidth="1"/>
    <col min="14689" max="14689" width="60.33203125" style="10" customWidth="1"/>
    <col min="14690" max="14690" width="15.6640625" style="10" bestFit="1" customWidth="1"/>
    <col min="14691" max="14691" width="14.109375" style="10" bestFit="1" customWidth="1"/>
    <col min="14692" max="14692" width="14.109375" style="10" customWidth="1"/>
    <col min="14693" max="14693" width="14.109375" style="10" bestFit="1" customWidth="1"/>
    <col min="14694" max="14695" width="13.109375" style="10" bestFit="1" customWidth="1"/>
    <col min="14696" max="14696" width="14" style="10" customWidth="1"/>
    <col min="14697" max="14697" width="13.109375" style="10" customWidth="1"/>
    <col min="14698" max="14698" width="16.44140625" style="10" customWidth="1"/>
    <col min="14699" max="14699" width="18.5546875" style="10" customWidth="1"/>
    <col min="14700" max="14700" width="8.109375" style="10" bestFit="1" customWidth="1"/>
    <col min="14701" max="14943" width="58.33203125" style="10"/>
    <col min="14944" max="14944" width="9" style="10" customWidth="1"/>
    <col min="14945" max="14945" width="60.33203125" style="10" customWidth="1"/>
    <col min="14946" max="14946" width="15.6640625" style="10" bestFit="1" customWidth="1"/>
    <col min="14947" max="14947" width="14.109375" style="10" bestFit="1" customWidth="1"/>
    <col min="14948" max="14948" width="14.109375" style="10" customWidth="1"/>
    <col min="14949" max="14949" width="14.109375" style="10" bestFit="1" customWidth="1"/>
    <col min="14950" max="14951" width="13.109375" style="10" bestFit="1" customWidth="1"/>
    <col min="14952" max="14952" width="14" style="10" customWidth="1"/>
    <col min="14953" max="14953" width="13.109375" style="10" customWidth="1"/>
    <col min="14954" max="14954" width="16.44140625" style="10" customWidth="1"/>
    <col min="14955" max="14955" width="18.5546875" style="10" customWidth="1"/>
    <col min="14956" max="14956" width="8.109375" style="10" bestFit="1" customWidth="1"/>
    <col min="14957" max="15199" width="58.33203125" style="10"/>
    <col min="15200" max="15200" width="9" style="10" customWidth="1"/>
    <col min="15201" max="15201" width="60.33203125" style="10" customWidth="1"/>
    <col min="15202" max="15202" width="15.6640625" style="10" bestFit="1" customWidth="1"/>
    <col min="15203" max="15203" width="14.109375" style="10" bestFit="1" customWidth="1"/>
    <col min="15204" max="15204" width="14.109375" style="10" customWidth="1"/>
    <col min="15205" max="15205" width="14.109375" style="10" bestFit="1" customWidth="1"/>
    <col min="15206" max="15207" width="13.109375" style="10" bestFit="1" customWidth="1"/>
    <col min="15208" max="15208" width="14" style="10" customWidth="1"/>
    <col min="15209" max="15209" width="13.109375" style="10" customWidth="1"/>
    <col min="15210" max="15210" width="16.44140625" style="10" customWidth="1"/>
    <col min="15211" max="15211" width="18.5546875" style="10" customWidth="1"/>
    <col min="15212" max="15212" width="8.109375" style="10" bestFit="1" customWidth="1"/>
    <col min="15213" max="15455" width="58.33203125" style="10"/>
    <col min="15456" max="15456" width="9" style="10" customWidth="1"/>
    <col min="15457" max="15457" width="60.33203125" style="10" customWidth="1"/>
    <col min="15458" max="15458" width="15.6640625" style="10" bestFit="1" customWidth="1"/>
    <col min="15459" max="15459" width="14.109375" style="10" bestFit="1" customWidth="1"/>
    <col min="15460" max="15460" width="14.109375" style="10" customWidth="1"/>
    <col min="15461" max="15461" width="14.109375" style="10" bestFit="1" customWidth="1"/>
    <col min="15462" max="15463" width="13.109375" style="10" bestFit="1" customWidth="1"/>
    <col min="15464" max="15464" width="14" style="10" customWidth="1"/>
    <col min="15465" max="15465" width="13.109375" style="10" customWidth="1"/>
    <col min="15466" max="15466" width="16.44140625" style="10" customWidth="1"/>
    <col min="15467" max="15467" width="18.5546875" style="10" customWidth="1"/>
    <col min="15468" max="15468" width="8.109375" style="10" bestFit="1" customWidth="1"/>
    <col min="15469" max="15711" width="58.33203125" style="10"/>
    <col min="15712" max="15712" width="9" style="10" customWidth="1"/>
    <col min="15713" max="15713" width="60.33203125" style="10" customWidth="1"/>
    <col min="15714" max="15714" width="15.6640625" style="10" bestFit="1" customWidth="1"/>
    <col min="15715" max="15715" width="14.109375" style="10" bestFit="1" customWidth="1"/>
    <col min="15716" max="15716" width="14.109375" style="10" customWidth="1"/>
    <col min="15717" max="15717" width="14.109375" style="10" bestFit="1" customWidth="1"/>
    <col min="15718" max="15719" width="13.109375" style="10" bestFit="1" customWidth="1"/>
    <col min="15720" max="15720" width="14" style="10" customWidth="1"/>
    <col min="15721" max="15721" width="13.109375" style="10" customWidth="1"/>
    <col min="15722" max="15722" width="16.44140625" style="10" customWidth="1"/>
    <col min="15723" max="15723" width="18.5546875" style="10" customWidth="1"/>
    <col min="15724" max="15724" width="8.109375" style="10" bestFit="1" customWidth="1"/>
    <col min="15725" max="15967" width="58.33203125" style="10"/>
    <col min="15968" max="15968" width="9" style="10" customWidth="1"/>
    <col min="15969" max="15969" width="60.33203125" style="10" customWidth="1"/>
    <col min="15970" max="15970" width="15.6640625" style="10" bestFit="1" customWidth="1"/>
    <col min="15971" max="15971" width="14.109375" style="10" bestFit="1" customWidth="1"/>
    <col min="15972" max="15972" width="14.109375" style="10" customWidth="1"/>
    <col min="15973" max="15973" width="14.109375" style="10" bestFit="1" customWidth="1"/>
    <col min="15974" max="15975" width="13.109375" style="10" bestFit="1" customWidth="1"/>
    <col min="15976" max="15976" width="14" style="10" customWidth="1"/>
    <col min="15977" max="15977" width="13.109375" style="10" customWidth="1"/>
    <col min="15978" max="15978" width="16.44140625" style="10" customWidth="1"/>
    <col min="15979" max="15979" width="18.5546875" style="10" customWidth="1"/>
    <col min="15980" max="15980" width="8.109375" style="10" bestFit="1" customWidth="1"/>
    <col min="15981" max="16384" width="58.33203125" style="10"/>
  </cols>
  <sheetData>
    <row r="1" spans="1:11" s="9" customFormat="1" x14ac:dyDescent="0.25">
      <c r="A1" s="6"/>
      <c r="B1" s="7"/>
      <c r="C1" s="8"/>
      <c r="D1" s="8"/>
      <c r="E1" s="8"/>
      <c r="F1" s="8"/>
      <c r="G1" s="8"/>
      <c r="H1" s="63" t="s">
        <v>65</v>
      </c>
      <c r="I1" s="63"/>
      <c r="J1" s="63"/>
      <c r="K1" s="63"/>
    </row>
    <row r="2" spans="1:11" s="9" customFormat="1" x14ac:dyDescent="0.25">
      <c r="A2" s="6"/>
      <c r="B2" s="7"/>
      <c r="C2" s="8"/>
      <c r="D2" s="8"/>
      <c r="E2" s="8"/>
      <c r="F2" s="8"/>
      <c r="G2" s="8"/>
      <c r="H2" s="63" t="s">
        <v>66</v>
      </c>
      <c r="I2" s="63"/>
      <c r="J2" s="63"/>
      <c r="K2" s="63"/>
    </row>
    <row r="3" spans="1:11" s="9" customFormat="1" x14ac:dyDescent="0.25">
      <c r="A3" s="6"/>
      <c r="B3" s="7"/>
      <c r="C3" s="8"/>
      <c r="D3" s="8"/>
      <c r="E3" s="8"/>
      <c r="F3" s="8"/>
      <c r="G3" s="8"/>
      <c r="H3" s="63" t="s">
        <v>67</v>
      </c>
      <c r="I3" s="63"/>
      <c r="J3" s="63"/>
      <c r="K3" s="63"/>
    </row>
    <row r="4" spans="1:11" s="9" customFormat="1" x14ac:dyDescent="0.25">
      <c r="A4" s="6"/>
      <c r="B4" s="7"/>
      <c r="C4" s="8"/>
      <c r="D4" s="8"/>
      <c r="E4" s="8"/>
      <c r="F4" s="8"/>
      <c r="G4" s="8"/>
      <c r="H4" s="25"/>
      <c r="I4" s="25"/>
      <c r="J4" s="25"/>
      <c r="K4" s="25"/>
    </row>
    <row r="5" spans="1:11" x14ac:dyDescent="0.3">
      <c r="A5" s="62" t="s">
        <v>62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ht="13.8" thickBot="1" x14ac:dyDescent="0.35">
      <c r="B6" s="11"/>
      <c r="D6" s="12"/>
      <c r="E6" s="12"/>
      <c r="F6" s="12"/>
      <c r="G6" s="12"/>
      <c r="H6" s="12"/>
      <c r="I6" s="13"/>
      <c r="J6" s="12"/>
      <c r="K6" s="12" t="s">
        <v>0</v>
      </c>
    </row>
    <row r="7" spans="1:11" s="14" customFormat="1" ht="20.25" customHeight="1" thickBot="1" x14ac:dyDescent="0.35">
      <c r="A7" s="31" t="s">
        <v>1</v>
      </c>
      <c r="B7" s="32" t="s">
        <v>2</v>
      </c>
      <c r="C7" s="33" t="s">
        <v>3</v>
      </c>
      <c r="D7" s="33" t="s">
        <v>4</v>
      </c>
      <c r="E7" s="33" t="s">
        <v>5</v>
      </c>
      <c r="F7" s="33" t="s">
        <v>6</v>
      </c>
      <c r="G7" s="33" t="s">
        <v>7</v>
      </c>
      <c r="H7" s="33" t="s">
        <v>8</v>
      </c>
      <c r="I7" s="33" t="s">
        <v>9</v>
      </c>
      <c r="J7" s="33" t="s">
        <v>10</v>
      </c>
      <c r="K7" s="34" t="s">
        <v>11</v>
      </c>
    </row>
    <row r="8" spans="1:11" s="14" customFormat="1" x14ac:dyDescent="0.3">
      <c r="A8" s="57">
        <v>1000000</v>
      </c>
      <c r="B8" s="29" t="s">
        <v>12</v>
      </c>
      <c r="C8" s="30">
        <f t="shared" ref="C8:J8" si="0">SUM(C9+C20+C26+C35+C38)</f>
        <v>1021517573</v>
      </c>
      <c r="D8" s="30">
        <f t="shared" si="0"/>
        <v>217404627</v>
      </c>
      <c r="E8" s="30">
        <f t="shared" si="0"/>
        <v>137490252</v>
      </c>
      <c r="F8" s="30">
        <f t="shared" si="0"/>
        <v>104152375</v>
      </c>
      <c r="G8" s="30">
        <f t="shared" si="0"/>
        <v>45031451</v>
      </c>
      <c r="H8" s="30">
        <f t="shared" si="0"/>
        <v>76545504</v>
      </c>
      <c r="I8" s="30">
        <f t="shared" si="0"/>
        <v>32019244</v>
      </c>
      <c r="J8" s="30">
        <f t="shared" si="0"/>
        <v>17739198</v>
      </c>
      <c r="K8" s="58">
        <f>SUM(C8:J8)</f>
        <v>1651900224</v>
      </c>
    </row>
    <row r="9" spans="1:11" s="14" customFormat="1" x14ac:dyDescent="0.3">
      <c r="A9" s="41">
        <v>1010000</v>
      </c>
      <c r="B9" s="15" t="s">
        <v>13</v>
      </c>
      <c r="C9" s="2">
        <f t="shared" ref="C9:J9" si="1">SUM(C10+C11+C13+C14+C15+C16+C17+C18)</f>
        <v>715154371</v>
      </c>
      <c r="D9" s="2">
        <f t="shared" si="1"/>
        <v>214265314</v>
      </c>
      <c r="E9" s="2">
        <f t="shared" si="1"/>
        <v>127606928</v>
      </c>
      <c r="F9" s="2">
        <f t="shared" si="1"/>
        <v>83345802</v>
      </c>
      <c r="G9" s="2">
        <f t="shared" si="1"/>
        <v>40967832</v>
      </c>
      <c r="H9" s="2">
        <f t="shared" si="1"/>
        <v>69362209</v>
      </c>
      <c r="I9" s="2">
        <f t="shared" si="1"/>
        <v>21055800</v>
      </c>
      <c r="J9" s="2">
        <f t="shared" si="1"/>
        <v>16417553</v>
      </c>
      <c r="K9" s="42">
        <f t="shared" ref="K9" si="2">SUM(C9:J9)</f>
        <v>1288175809</v>
      </c>
    </row>
    <row r="10" spans="1:11" s="14" customFormat="1" x14ac:dyDescent="0.3">
      <c r="A10" s="41">
        <v>1010100</v>
      </c>
      <c r="B10" s="16" t="s">
        <v>14</v>
      </c>
      <c r="C10" s="2"/>
      <c r="D10" s="2"/>
      <c r="E10" s="2"/>
      <c r="F10" s="2"/>
      <c r="G10" s="2"/>
      <c r="H10" s="2"/>
      <c r="I10" s="2"/>
      <c r="J10" s="2"/>
      <c r="K10" s="42"/>
    </row>
    <row r="11" spans="1:11" s="14" customFormat="1" ht="26.4" x14ac:dyDescent="0.3">
      <c r="A11" s="41">
        <v>1010200</v>
      </c>
      <c r="B11" s="16" t="s">
        <v>15</v>
      </c>
      <c r="C11" s="2">
        <v>680185856</v>
      </c>
      <c r="D11" s="2">
        <v>198729092</v>
      </c>
      <c r="E11" s="2">
        <v>118507308</v>
      </c>
      <c r="F11" s="2">
        <v>78483135</v>
      </c>
      <c r="G11" s="2">
        <v>37792950</v>
      </c>
      <c r="H11" s="2">
        <v>65464569</v>
      </c>
      <c r="I11" s="2">
        <v>18020385</v>
      </c>
      <c r="J11" s="2">
        <v>14783100</v>
      </c>
      <c r="K11" s="42">
        <f t="shared" ref="K11:K16" si="3">SUM(C11:J11)</f>
        <v>1211966395</v>
      </c>
    </row>
    <row r="12" spans="1:11" s="14" customFormat="1" ht="26.4" x14ac:dyDescent="0.3">
      <c r="A12" s="43">
        <v>1010290</v>
      </c>
      <c r="B12" s="17" t="s">
        <v>16</v>
      </c>
      <c r="C12" s="2"/>
      <c r="D12" s="2"/>
      <c r="E12" s="2"/>
      <c r="F12" s="2"/>
      <c r="G12" s="2"/>
      <c r="H12" s="2"/>
      <c r="I12" s="2"/>
      <c r="J12" s="2"/>
      <c r="K12" s="42"/>
    </row>
    <row r="13" spans="1:11" s="14" customFormat="1" x14ac:dyDescent="0.3">
      <c r="A13" s="41">
        <v>1010400</v>
      </c>
      <c r="B13" s="16" t="s">
        <v>17</v>
      </c>
      <c r="C13" s="2">
        <v>3810600</v>
      </c>
      <c r="D13" s="2">
        <v>0</v>
      </c>
      <c r="E13" s="2">
        <v>2227200</v>
      </c>
      <c r="F13" s="2">
        <v>939600</v>
      </c>
      <c r="G13" s="2">
        <v>1131000</v>
      </c>
      <c r="H13" s="2">
        <v>452400</v>
      </c>
      <c r="I13" s="2">
        <v>382800</v>
      </c>
      <c r="J13" s="2">
        <v>452400</v>
      </c>
      <c r="K13" s="42">
        <f t="shared" si="3"/>
        <v>9396000</v>
      </c>
    </row>
    <row r="14" spans="1:11" s="14" customFormat="1" ht="26.4" x14ac:dyDescent="0.3">
      <c r="A14" s="41">
        <v>1010600</v>
      </c>
      <c r="B14" s="16" t="s">
        <v>64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42">
        <f t="shared" si="3"/>
        <v>0</v>
      </c>
    </row>
    <row r="15" spans="1:11" s="14" customFormat="1" ht="26.4" x14ac:dyDescent="0.3">
      <c r="A15" s="41">
        <v>1010601</v>
      </c>
      <c r="B15" s="16" t="s">
        <v>18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42">
        <f t="shared" si="3"/>
        <v>0</v>
      </c>
    </row>
    <row r="16" spans="1:11" s="14" customFormat="1" x14ac:dyDescent="0.3">
      <c r="A16" s="41">
        <v>1010700</v>
      </c>
      <c r="B16" s="16" t="s">
        <v>19</v>
      </c>
      <c r="C16" s="2"/>
      <c r="D16" s="2">
        <f>31837521-16977621</f>
        <v>14859900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42">
        <f t="shared" si="3"/>
        <v>14859900</v>
      </c>
    </row>
    <row r="17" spans="1:11" s="14" customFormat="1" ht="52.8" x14ac:dyDescent="0.3">
      <c r="A17" s="41">
        <v>1010800</v>
      </c>
      <c r="B17" s="18" t="s">
        <v>60</v>
      </c>
      <c r="C17" s="2">
        <v>31157915</v>
      </c>
      <c r="D17" s="2">
        <v>676322</v>
      </c>
      <c r="E17" s="2">
        <v>6872420</v>
      </c>
      <c r="F17" s="2">
        <v>3923067</v>
      </c>
      <c r="G17" s="2">
        <v>2043882</v>
      </c>
      <c r="H17" s="2">
        <v>3445240</v>
      </c>
      <c r="I17" s="2">
        <v>2652615</v>
      </c>
      <c r="J17" s="2">
        <v>1182053</v>
      </c>
      <c r="K17" s="42">
        <f t="shared" ref="K17:K18" si="4">SUM(C17:J17)</f>
        <v>51953514</v>
      </c>
    </row>
    <row r="18" spans="1:11" s="5" customFormat="1" ht="26.4" x14ac:dyDescent="0.3">
      <c r="A18" s="59">
        <v>1010900</v>
      </c>
      <c r="B18" s="19" t="s">
        <v>61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54">
        <f t="shared" si="4"/>
        <v>0</v>
      </c>
    </row>
    <row r="19" spans="1:11" s="14" customFormat="1" ht="6.75" customHeight="1" x14ac:dyDescent="0.3">
      <c r="A19" s="43"/>
      <c r="B19" s="16"/>
      <c r="C19" s="2"/>
      <c r="D19" s="2"/>
      <c r="E19" s="2"/>
      <c r="F19" s="2"/>
      <c r="G19" s="2"/>
      <c r="H19" s="2"/>
      <c r="I19" s="2"/>
      <c r="J19" s="2"/>
      <c r="K19" s="42"/>
    </row>
    <row r="20" spans="1:11" s="20" customFormat="1" ht="26.4" x14ac:dyDescent="0.3">
      <c r="A20" s="41">
        <v>1020000</v>
      </c>
      <c r="B20" s="16" t="s">
        <v>20</v>
      </c>
      <c r="C20" s="2">
        <f t="shared" ref="C20:J20" si="5">SUM(C21:C24)</f>
        <v>828779</v>
      </c>
      <c r="D20" s="2">
        <f t="shared" si="5"/>
        <v>132426</v>
      </c>
      <c r="E20" s="2">
        <f t="shared" si="5"/>
        <v>189279</v>
      </c>
      <c r="F20" s="2">
        <f t="shared" si="5"/>
        <v>242332</v>
      </c>
      <c r="G20" s="2">
        <f t="shared" si="5"/>
        <v>69600</v>
      </c>
      <c r="H20" s="2">
        <f t="shared" si="5"/>
        <v>224454</v>
      </c>
      <c r="I20" s="2">
        <f t="shared" si="5"/>
        <v>36192</v>
      </c>
      <c r="J20" s="2">
        <f t="shared" si="5"/>
        <v>26448</v>
      </c>
      <c r="K20" s="42">
        <f t="shared" ref="K20:K24" si="6">SUM(C20:J20)</f>
        <v>1749510</v>
      </c>
    </row>
    <row r="21" spans="1:11" s="14" customFormat="1" x14ac:dyDescent="0.3">
      <c r="A21" s="41">
        <v>1020100</v>
      </c>
      <c r="B21" s="16" t="s">
        <v>21</v>
      </c>
      <c r="C21" s="2"/>
      <c r="D21" s="2"/>
      <c r="E21" s="2"/>
      <c r="F21" s="2"/>
      <c r="G21" s="2"/>
      <c r="H21" s="2"/>
      <c r="I21" s="2"/>
      <c r="J21" s="2"/>
      <c r="K21" s="42">
        <f t="shared" si="6"/>
        <v>0</v>
      </c>
    </row>
    <row r="22" spans="1:11" s="14" customFormat="1" x14ac:dyDescent="0.3">
      <c r="A22" s="41">
        <v>1020200</v>
      </c>
      <c r="B22" s="16" t="s">
        <v>22</v>
      </c>
      <c r="C22" s="2"/>
      <c r="D22" s="2"/>
      <c r="E22" s="2"/>
      <c r="F22" s="2"/>
      <c r="G22" s="2"/>
      <c r="H22" s="2"/>
      <c r="I22" s="2"/>
      <c r="J22" s="2"/>
      <c r="K22" s="42">
        <f t="shared" si="6"/>
        <v>0</v>
      </c>
    </row>
    <row r="23" spans="1:11" s="20" customFormat="1" ht="26.4" x14ac:dyDescent="0.3">
      <c r="A23" s="41">
        <v>1020400</v>
      </c>
      <c r="B23" s="15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42">
        <f t="shared" si="6"/>
        <v>0</v>
      </c>
    </row>
    <row r="24" spans="1:11" s="14" customFormat="1" x14ac:dyDescent="0.3">
      <c r="A24" s="41">
        <v>1020500</v>
      </c>
      <c r="B24" s="16" t="s">
        <v>24</v>
      </c>
      <c r="C24" s="2">
        <v>828779</v>
      </c>
      <c r="D24" s="2">
        <v>132426</v>
      </c>
      <c r="E24" s="2">
        <v>189279</v>
      </c>
      <c r="F24" s="2">
        <v>242332</v>
      </c>
      <c r="G24" s="2">
        <v>69600</v>
      </c>
      <c r="H24" s="2">
        <v>224454</v>
      </c>
      <c r="I24" s="2">
        <v>36192</v>
      </c>
      <c r="J24" s="2">
        <v>26448</v>
      </c>
      <c r="K24" s="42">
        <f t="shared" si="6"/>
        <v>1749510</v>
      </c>
    </row>
    <row r="25" spans="1:11" s="14" customFormat="1" ht="6" customHeight="1" x14ac:dyDescent="0.3">
      <c r="A25" s="41"/>
      <c r="B25" s="16"/>
      <c r="C25" s="2"/>
      <c r="D25" s="2"/>
      <c r="E25" s="2"/>
      <c r="F25" s="2"/>
      <c r="G25" s="2"/>
      <c r="H25" s="2"/>
      <c r="I25" s="2"/>
      <c r="J25" s="2"/>
      <c r="K25" s="42"/>
    </row>
    <row r="26" spans="1:11" s="14" customFormat="1" x14ac:dyDescent="0.3">
      <c r="A26" s="41">
        <v>1050000</v>
      </c>
      <c r="B26" s="16" t="s">
        <v>25</v>
      </c>
      <c r="C26" s="2">
        <v>4630461</v>
      </c>
      <c r="D26" s="2">
        <v>2821807</v>
      </c>
      <c r="E26" s="2">
        <v>1787946</v>
      </c>
      <c r="F26" s="2">
        <v>15185058</v>
      </c>
      <c r="G26" s="2">
        <v>440350</v>
      </c>
      <c r="H26" s="2">
        <v>3848598</v>
      </c>
      <c r="I26" s="2">
        <v>9607639</v>
      </c>
      <c r="J26" s="2">
        <v>607604</v>
      </c>
      <c r="K26" s="42">
        <f t="shared" ref="K26:K33" si="7">SUM(C26:J26)</f>
        <v>38929463</v>
      </c>
    </row>
    <row r="27" spans="1:11" s="14" customFormat="1" x14ac:dyDescent="0.3">
      <c r="A27" s="41">
        <v>1050100</v>
      </c>
      <c r="B27" s="16" t="s">
        <v>26</v>
      </c>
      <c r="C27" s="2">
        <f>SUM(C28:C29)</f>
        <v>0</v>
      </c>
      <c r="D27" s="2">
        <f t="shared" ref="D27:J27" si="8">SUM(D28:D29)</f>
        <v>0</v>
      </c>
      <c r="E27" s="2">
        <f t="shared" si="8"/>
        <v>0</v>
      </c>
      <c r="F27" s="2">
        <f t="shared" si="8"/>
        <v>0</v>
      </c>
      <c r="G27" s="2">
        <f t="shared" si="8"/>
        <v>0</v>
      </c>
      <c r="H27" s="2">
        <f t="shared" si="8"/>
        <v>0</v>
      </c>
      <c r="I27" s="2">
        <f t="shared" si="8"/>
        <v>0</v>
      </c>
      <c r="J27" s="2">
        <f t="shared" si="8"/>
        <v>0</v>
      </c>
      <c r="K27" s="42">
        <f t="shared" si="7"/>
        <v>0</v>
      </c>
    </row>
    <row r="28" spans="1:11" s="14" customFormat="1" x14ac:dyDescent="0.3">
      <c r="A28" s="43">
        <v>1050101</v>
      </c>
      <c r="B28" s="17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42">
        <f t="shared" si="7"/>
        <v>0</v>
      </c>
    </row>
    <row r="29" spans="1:11" s="14" customFormat="1" ht="13.5" customHeight="1" x14ac:dyDescent="0.3">
      <c r="A29" s="43">
        <v>1050102</v>
      </c>
      <c r="B29" s="17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42">
        <f t="shared" si="7"/>
        <v>0</v>
      </c>
    </row>
    <row r="30" spans="1:11" s="14" customFormat="1" ht="26.4" x14ac:dyDescent="0.3">
      <c r="A30" s="41">
        <v>1050200</v>
      </c>
      <c r="B30" s="16" t="s">
        <v>29</v>
      </c>
      <c r="C30" s="2">
        <v>4383512</v>
      </c>
      <c r="D30" s="2">
        <v>2821807</v>
      </c>
      <c r="E30" s="2">
        <v>1787946</v>
      </c>
      <c r="F30" s="2">
        <v>414558</v>
      </c>
      <c r="G30" s="2">
        <v>196332</v>
      </c>
      <c r="H30" s="2">
        <v>758588</v>
      </c>
      <c r="I30" s="2">
        <v>712354</v>
      </c>
      <c r="J30" s="2">
        <v>504053</v>
      </c>
      <c r="K30" s="42">
        <f t="shared" si="7"/>
        <v>11579150</v>
      </c>
    </row>
    <row r="31" spans="1:11" s="14" customFormat="1" ht="39.6" x14ac:dyDescent="0.3">
      <c r="A31" s="41">
        <v>1050400</v>
      </c>
      <c r="B31" s="16" t="s">
        <v>30</v>
      </c>
      <c r="C31" s="2">
        <v>0</v>
      </c>
      <c r="D31" s="2">
        <v>0</v>
      </c>
      <c r="E31" s="2">
        <v>0</v>
      </c>
      <c r="F31" s="2">
        <v>7635256</v>
      </c>
      <c r="G31" s="2">
        <v>161856</v>
      </c>
      <c r="H31" s="2">
        <v>1937254</v>
      </c>
      <c r="I31" s="2">
        <v>5189579</v>
      </c>
      <c r="J31" s="2">
        <v>26625</v>
      </c>
      <c r="K31" s="42">
        <f t="shared" si="7"/>
        <v>14950570</v>
      </c>
    </row>
    <row r="32" spans="1:11" s="14" customFormat="1" ht="25.5" hidden="1" customHeight="1" x14ac:dyDescent="0.3">
      <c r="A32" s="41">
        <v>1051100</v>
      </c>
      <c r="B32" s="16" t="s">
        <v>31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42">
        <f t="shared" si="7"/>
        <v>0</v>
      </c>
    </row>
    <row r="33" spans="1:11" s="20" customFormat="1" ht="26.4" x14ac:dyDescent="0.3">
      <c r="A33" s="41">
        <v>1051200</v>
      </c>
      <c r="B33" s="16" t="s">
        <v>32</v>
      </c>
      <c r="C33" s="2">
        <v>0</v>
      </c>
      <c r="D33" s="2">
        <v>0</v>
      </c>
      <c r="E33" s="2">
        <v>0</v>
      </c>
      <c r="F33" s="2">
        <v>7132364</v>
      </c>
      <c r="G33" s="2">
        <v>80928</v>
      </c>
      <c r="H33" s="2">
        <v>1146750</v>
      </c>
      <c r="I33" s="2">
        <v>3698713</v>
      </c>
      <c r="J33" s="2">
        <v>0</v>
      </c>
      <c r="K33" s="42">
        <f t="shared" si="7"/>
        <v>12058755</v>
      </c>
    </row>
    <row r="34" spans="1:11" s="20" customFormat="1" ht="6" customHeight="1" x14ac:dyDescent="0.3">
      <c r="A34" s="43"/>
      <c r="B34" s="17"/>
      <c r="C34" s="1"/>
      <c r="D34" s="1"/>
      <c r="E34" s="1"/>
      <c r="F34" s="1"/>
      <c r="G34" s="1"/>
      <c r="H34" s="1"/>
      <c r="I34" s="1"/>
      <c r="J34" s="1"/>
      <c r="K34" s="44"/>
    </row>
    <row r="35" spans="1:11" s="14" customFormat="1" ht="26.4" x14ac:dyDescent="0.3">
      <c r="A35" s="41">
        <v>1060000</v>
      </c>
      <c r="B35" s="16" t="s">
        <v>33</v>
      </c>
      <c r="C35" s="2">
        <f>SUM(C36)</f>
        <v>287127262</v>
      </c>
      <c r="D35" s="2">
        <f t="shared" ref="D35:J35" si="9">SUM(D36)</f>
        <v>0</v>
      </c>
      <c r="E35" s="2">
        <f t="shared" si="9"/>
        <v>0</v>
      </c>
      <c r="F35" s="2">
        <f t="shared" si="9"/>
        <v>0</v>
      </c>
      <c r="G35" s="2">
        <f t="shared" si="9"/>
        <v>0</v>
      </c>
      <c r="H35" s="2">
        <f t="shared" si="9"/>
        <v>0</v>
      </c>
      <c r="I35" s="2">
        <f t="shared" si="9"/>
        <v>0</v>
      </c>
      <c r="J35" s="2">
        <f t="shared" si="9"/>
        <v>0</v>
      </c>
      <c r="K35" s="42">
        <f t="shared" ref="K35:K36" si="10">SUM(C35:J35)</f>
        <v>287127262</v>
      </c>
    </row>
    <row r="36" spans="1:11" s="14" customFormat="1" x14ac:dyDescent="0.3">
      <c r="A36" s="43">
        <v>1060400</v>
      </c>
      <c r="B36" s="17" t="s">
        <v>59</v>
      </c>
      <c r="C36" s="1">
        <f>288747891-1620629</f>
        <v>287127262</v>
      </c>
      <c r="D36" s="1"/>
      <c r="E36" s="1"/>
      <c r="F36" s="1"/>
      <c r="G36" s="1"/>
      <c r="H36" s="1"/>
      <c r="I36" s="1"/>
      <c r="J36" s="1"/>
      <c r="K36" s="44">
        <f t="shared" si="10"/>
        <v>287127262</v>
      </c>
    </row>
    <row r="37" spans="1:11" s="14" customFormat="1" ht="6.75" customHeight="1" x14ac:dyDescent="0.3">
      <c r="A37" s="41"/>
      <c r="B37" s="16"/>
      <c r="C37" s="1"/>
      <c r="D37" s="1"/>
      <c r="E37" s="1"/>
      <c r="F37" s="1"/>
      <c r="G37" s="1"/>
      <c r="H37" s="1"/>
      <c r="I37" s="1"/>
      <c r="J37" s="1"/>
      <c r="K37" s="42"/>
    </row>
    <row r="38" spans="1:11" s="14" customFormat="1" x14ac:dyDescent="0.3">
      <c r="A38" s="41">
        <v>1400000</v>
      </c>
      <c r="B38" s="16" t="s">
        <v>34</v>
      </c>
      <c r="C38" s="2">
        <f>C39</f>
        <v>13776700</v>
      </c>
      <c r="D38" s="2">
        <f t="shared" ref="D38:J38" si="11">D39</f>
        <v>185080</v>
      </c>
      <c r="E38" s="2">
        <f t="shared" si="11"/>
        <v>7906099</v>
      </c>
      <c r="F38" s="2">
        <f t="shared" si="11"/>
        <v>5379183</v>
      </c>
      <c r="G38" s="2">
        <f t="shared" si="11"/>
        <v>3553669</v>
      </c>
      <c r="H38" s="2">
        <f t="shared" si="11"/>
        <v>3110243</v>
      </c>
      <c r="I38" s="2">
        <f t="shared" si="11"/>
        <v>1319613</v>
      </c>
      <c r="J38" s="2">
        <f t="shared" si="11"/>
        <v>687593</v>
      </c>
      <c r="K38" s="42">
        <f t="shared" ref="K38:K39" si="12">SUM(C38:J38)</f>
        <v>35918180</v>
      </c>
    </row>
    <row r="39" spans="1:11" s="14" customFormat="1" x14ac:dyDescent="0.3">
      <c r="A39" s="41">
        <v>1400100</v>
      </c>
      <c r="B39" s="16" t="s">
        <v>35</v>
      </c>
      <c r="C39" s="1">
        <v>13776700</v>
      </c>
      <c r="D39" s="1">
        <v>185080</v>
      </c>
      <c r="E39" s="1">
        <v>7906099</v>
      </c>
      <c r="F39" s="1">
        <v>5379183</v>
      </c>
      <c r="G39" s="1">
        <v>3553669</v>
      </c>
      <c r="H39" s="1">
        <v>3110243</v>
      </c>
      <c r="I39" s="1">
        <v>1319613</v>
      </c>
      <c r="J39" s="1">
        <v>687593</v>
      </c>
      <c r="K39" s="44">
        <f t="shared" si="12"/>
        <v>35918180</v>
      </c>
    </row>
    <row r="40" spans="1:11" s="14" customFormat="1" ht="6" customHeight="1" thickBot="1" x14ac:dyDescent="0.35">
      <c r="A40" s="60"/>
      <c r="B40" s="35"/>
      <c r="C40" s="36"/>
      <c r="D40" s="36"/>
      <c r="E40" s="36"/>
      <c r="F40" s="36"/>
      <c r="G40" s="36"/>
      <c r="H40" s="36"/>
      <c r="I40" s="36"/>
      <c r="J40" s="36"/>
      <c r="K40" s="61"/>
    </row>
    <row r="41" spans="1:11" s="14" customFormat="1" x14ac:dyDescent="0.3">
      <c r="A41" s="37">
        <v>2000000</v>
      </c>
      <c r="B41" s="38" t="s">
        <v>36</v>
      </c>
      <c r="C41" s="39">
        <f>SUM(C42+C50+C53+C55)</f>
        <v>59635440</v>
      </c>
      <c r="D41" s="39">
        <f t="shared" ref="D41:J41" si="13">SUM(D42+D50+D53+D55)</f>
        <v>286929</v>
      </c>
      <c r="E41" s="39">
        <f t="shared" si="13"/>
        <v>6246031</v>
      </c>
      <c r="F41" s="39">
        <f t="shared" si="13"/>
        <v>12446547</v>
      </c>
      <c r="G41" s="39">
        <f t="shared" si="13"/>
        <v>2310712</v>
      </c>
      <c r="H41" s="39">
        <f t="shared" si="13"/>
        <v>4617794</v>
      </c>
      <c r="I41" s="39">
        <f t="shared" si="13"/>
        <v>996626</v>
      </c>
      <c r="J41" s="39">
        <f t="shared" si="13"/>
        <v>595633</v>
      </c>
      <c r="K41" s="40">
        <f t="shared" ref="K41:K48" si="14">SUM(C41:J41)</f>
        <v>87135712</v>
      </c>
    </row>
    <row r="42" spans="1:11" s="14" customFormat="1" ht="26.4" x14ac:dyDescent="0.3">
      <c r="A42" s="41">
        <v>2010000</v>
      </c>
      <c r="B42" s="16" t="s">
        <v>37</v>
      </c>
      <c r="C42" s="2">
        <f>20594487-4608449+4608449</f>
        <v>20594487</v>
      </c>
      <c r="D42" s="2">
        <v>124917</v>
      </c>
      <c r="E42" s="2">
        <v>1137602</v>
      </c>
      <c r="F42" s="2">
        <v>9594750</v>
      </c>
      <c r="G42" s="2">
        <v>57817</v>
      </c>
      <c r="H42" s="2">
        <v>269611</v>
      </c>
      <c r="I42" s="2">
        <v>77008</v>
      </c>
      <c r="J42" s="2">
        <v>16463</v>
      </c>
      <c r="K42" s="42">
        <f t="shared" si="14"/>
        <v>31872655</v>
      </c>
    </row>
    <row r="43" spans="1:11" s="14" customFormat="1" ht="26.4" x14ac:dyDescent="0.3">
      <c r="A43" s="41">
        <v>2010200</v>
      </c>
      <c r="B43" s="16" t="s">
        <v>38</v>
      </c>
      <c r="C43" s="1">
        <v>1433657</v>
      </c>
      <c r="D43" s="1">
        <v>12257</v>
      </c>
      <c r="E43" s="1">
        <v>462808</v>
      </c>
      <c r="F43" s="1">
        <v>168911</v>
      </c>
      <c r="G43" s="1">
        <v>49650</v>
      </c>
      <c r="H43" s="1">
        <v>151096</v>
      </c>
      <c r="I43" s="1">
        <v>73439</v>
      </c>
      <c r="J43" s="1">
        <v>14543</v>
      </c>
      <c r="K43" s="42">
        <f t="shared" si="14"/>
        <v>2366361</v>
      </c>
    </row>
    <row r="44" spans="1:11" s="14" customFormat="1" ht="26.4" x14ac:dyDescent="0.3">
      <c r="A44" s="41">
        <v>2010300</v>
      </c>
      <c r="B44" s="16" t="s">
        <v>39</v>
      </c>
      <c r="C44" s="2">
        <v>4951557</v>
      </c>
      <c r="D44" s="2"/>
      <c r="E44" s="2">
        <v>369329</v>
      </c>
      <c r="F44" s="2">
        <v>9424131</v>
      </c>
      <c r="G44" s="2">
        <v>0</v>
      </c>
      <c r="H44" s="2">
        <v>0</v>
      </c>
      <c r="I44" s="2">
        <v>0</v>
      </c>
      <c r="J44" s="2">
        <v>0</v>
      </c>
      <c r="K44" s="42">
        <f t="shared" si="14"/>
        <v>14745017</v>
      </c>
    </row>
    <row r="45" spans="1:11" s="14" customFormat="1" x14ac:dyDescent="0.3">
      <c r="A45" s="41">
        <v>2010400</v>
      </c>
      <c r="B45" s="16" t="s">
        <v>40</v>
      </c>
      <c r="C45" s="2">
        <v>85000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42">
        <f t="shared" si="14"/>
        <v>85000</v>
      </c>
    </row>
    <row r="46" spans="1:11" s="14" customFormat="1" ht="26.4" x14ac:dyDescent="0.3">
      <c r="A46" s="41">
        <v>2010500</v>
      </c>
      <c r="B46" s="16" t="s">
        <v>41</v>
      </c>
      <c r="C46" s="2">
        <v>16343</v>
      </c>
      <c r="D46" s="2">
        <v>0</v>
      </c>
      <c r="E46" s="2">
        <v>12423</v>
      </c>
      <c r="F46" s="2">
        <v>1708</v>
      </c>
      <c r="G46" s="2">
        <v>5098</v>
      </c>
      <c r="H46" s="2">
        <v>953</v>
      </c>
      <c r="I46" s="2">
        <v>3569</v>
      </c>
      <c r="J46" s="2">
        <v>0</v>
      </c>
      <c r="K46" s="42">
        <f t="shared" si="14"/>
        <v>40094</v>
      </c>
    </row>
    <row r="47" spans="1:11" s="14" customFormat="1" ht="26.4" x14ac:dyDescent="0.3">
      <c r="A47" s="41">
        <v>2010900</v>
      </c>
      <c r="B47" s="16" t="s">
        <v>42</v>
      </c>
      <c r="C47" s="2">
        <v>1858434</v>
      </c>
      <c r="D47" s="2">
        <v>112660</v>
      </c>
      <c r="E47" s="2">
        <v>266942</v>
      </c>
      <c r="F47" s="2">
        <v>0</v>
      </c>
      <c r="G47" s="2">
        <v>3069</v>
      </c>
      <c r="H47" s="2">
        <v>107518</v>
      </c>
      <c r="I47" s="2">
        <v>0</v>
      </c>
      <c r="J47" s="2">
        <v>0</v>
      </c>
      <c r="K47" s="42">
        <f t="shared" si="14"/>
        <v>2348623</v>
      </c>
    </row>
    <row r="48" spans="1:11" s="14" customFormat="1" x14ac:dyDescent="0.3">
      <c r="A48" s="41">
        <v>2011000</v>
      </c>
      <c r="B48" s="16" t="s">
        <v>43</v>
      </c>
      <c r="C48" s="2">
        <f>10043667-4608449+4608449</f>
        <v>10043667</v>
      </c>
      <c r="D48" s="2">
        <v>0</v>
      </c>
      <c r="E48" s="2">
        <v>0</v>
      </c>
      <c r="F48" s="2">
        <v>0</v>
      </c>
      <c r="G48" s="2">
        <v>0</v>
      </c>
      <c r="H48" s="21">
        <v>0</v>
      </c>
      <c r="I48" s="2">
        <v>0</v>
      </c>
      <c r="J48" s="2">
        <v>0</v>
      </c>
      <c r="K48" s="42">
        <f t="shared" si="14"/>
        <v>10043667</v>
      </c>
    </row>
    <row r="49" spans="1:11" s="14" customFormat="1" ht="5.25" customHeight="1" x14ac:dyDescent="0.3">
      <c r="A49" s="41"/>
      <c r="B49" s="16"/>
      <c r="C49" s="2"/>
      <c r="D49" s="2"/>
      <c r="E49" s="2"/>
      <c r="F49" s="2"/>
      <c r="G49" s="2"/>
      <c r="H49" s="2"/>
      <c r="I49" s="2"/>
      <c r="J49" s="2"/>
      <c r="K49" s="42"/>
    </row>
    <row r="50" spans="1:11" s="14" customFormat="1" ht="26.4" x14ac:dyDescent="0.3">
      <c r="A50" s="41">
        <v>2020000</v>
      </c>
      <c r="B50" s="16" t="s">
        <v>44</v>
      </c>
      <c r="C50" s="2">
        <v>17835192</v>
      </c>
      <c r="D50" s="2">
        <v>0</v>
      </c>
      <c r="E50" s="2">
        <v>20000</v>
      </c>
      <c r="F50" s="2">
        <v>50000</v>
      </c>
      <c r="G50" s="2">
        <v>1000</v>
      </c>
      <c r="H50" s="2">
        <v>10000</v>
      </c>
      <c r="I50" s="2">
        <v>1000</v>
      </c>
      <c r="J50" s="2">
        <v>0</v>
      </c>
      <c r="K50" s="42">
        <f t="shared" ref="K50:K51" si="15">SUM(C50:J50)</f>
        <v>17917192</v>
      </c>
    </row>
    <row r="51" spans="1:11" s="14" customFormat="1" ht="26.4" x14ac:dyDescent="0.3">
      <c r="A51" s="43">
        <v>2020100</v>
      </c>
      <c r="B51" s="17" t="s">
        <v>45</v>
      </c>
      <c r="C51" s="1">
        <v>17500000</v>
      </c>
      <c r="D51" s="1">
        <v>0</v>
      </c>
      <c r="E51" s="1">
        <v>0</v>
      </c>
      <c r="F51" s="1">
        <v>0</v>
      </c>
      <c r="G51" s="1"/>
      <c r="H51" s="1"/>
      <c r="I51" s="1">
        <v>0</v>
      </c>
      <c r="J51" s="1">
        <v>0</v>
      </c>
      <c r="K51" s="44">
        <f t="shared" si="15"/>
        <v>17500000</v>
      </c>
    </row>
    <row r="52" spans="1:11" s="14" customFormat="1" ht="6.75" customHeight="1" x14ac:dyDescent="0.3">
      <c r="A52" s="43"/>
      <c r="B52" s="17"/>
      <c r="C52" s="1"/>
      <c r="D52" s="1"/>
      <c r="E52" s="1"/>
      <c r="F52" s="1"/>
      <c r="G52" s="1"/>
      <c r="H52" s="1"/>
      <c r="I52" s="1"/>
      <c r="J52" s="1"/>
      <c r="K52" s="42"/>
    </row>
    <row r="53" spans="1:11" s="14" customFormat="1" x14ac:dyDescent="0.3">
      <c r="A53" s="45">
        <v>2060000</v>
      </c>
      <c r="B53" s="16" t="s">
        <v>46</v>
      </c>
      <c r="C53" s="2">
        <v>5533350</v>
      </c>
      <c r="D53" s="2">
        <v>98938</v>
      </c>
      <c r="E53" s="2">
        <v>1008715</v>
      </c>
      <c r="F53" s="2">
        <v>714529</v>
      </c>
      <c r="G53" s="2">
        <v>517200</v>
      </c>
      <c r="H53" s="2">
        <v>632302</v>
      </c>
      <c r="I53" s="2">
        <v>331595</v>
      </c>
      <c r="J53" s="2">
        <v>128813</v>
      </c>
      <c r="K53" s="42">
        <f t="shared" ref="K53" si="16">SUM(C53:J53)</f>
        <v>8965442</v>
      </c>
    </row>
    <row r="54" spans="1:11" s="14" customFormat="1" ht="6.75" customHeight="1" x14ac:dyDescent="0.3">
      <c r="A54" s="46"/>
      <c r="B54" s="17"/>
      <c r="C54" s="1"/>
      <c r="D54" s="1"/>
      <c r="E54" s="1"/>
      <c r="F54" s="1"/>
      <c r="G54" s="1"/>
      <c r="H54" s="1"/>
      <c r="I54" s="1"/>
      <c r="J54" s="1"/>
      <c r="K54" s="42"/>
    </row>
    <row r="55" spans="1:11" s="14" customFormat="1" x14ac:dyDescent="0.3">
      <c r="A55" s="45">
        <v>2070000</v>
      </c>
      <c r="B55" s="16" t="s">
        <v>47</v>
      </c>
      <c r="C55" s="2">
        <v>15672411</v>
      </c>
      <c r="D55" s="2">
        <v>63074</v>
      </c>
      <c r="E55" s="2">
        <v>4079714</v>
      </c>
      <c r="F55" s="2">
        <v>2087268</v>
      </c>
      <c r="G55" s="2">
        <v>1734695</v>
      </c>
      <c r="H55" s="2">
        <v>3705881</v>
      </c>
      <c r="I55" s="2">
        <v>587023</v>
      </c>
      <c r="J55" s="2">
        <v>450357</v>
      </c>
      <c r="K55" s="42">
        <f t="shared" ref="K55" si="17">SUM(C55:J55)</f>
        <v>28380423</v>
      </c>
    </row>
    <row r="56" spans="1:11" s="14" customFormat="1" ht="6.75" customHeight="1" thickBot="1" x14ac:dyDescent="0.35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50"/>
    </row>
    <row r="57" spans="1:11" s="14" customFormat="1" x14ac:dyDescent="0.3">
      <c r="A57" s="51">
        <v>4000000</v>
      </c>
      <c r="B57" s="52" t="s">
        <v>48</v>
      </c>
      <c r="C57" s="39">
        <f t="shared" ref="C57:K57" si="18">SUM(C58+C61+C63+C65+C67+C69+C71+C73)</f>
        <v>572876339</v>
      </c>
      <c r="D57" s="39">
        <f t="shared" si="18"/>
        <v>18776354</v>
      </c>
      <c r="E57" s="39">
        <f t="shared" si="18"/>
        <v>14224317</v>
      </c>
      <c r="F57" s="39">
        <f t="shared" si="18"/>
        <v>25400892</v>
      </c>
      <c r="G57" s="39">
        <f t="shared" si="18"/>
        <v>11272301</v>
      </c>
      <c r="H57" s="39">
        <f t="shared" si="18"/>
        <v>24352057</v>
      </c>
      <c r="I57" s="39">
        <f t="shared" si="18"/>
        <v>18298404</v>
      </c>
      <c r="J57" s="39">
        <f t="shared" si="18"/>
        <v>7315380</v>
      </c>
      <c r="K57" s="40">
        <f t="shared" si="18"/>
        <v>692516044</v>
      </c>
    </row>
    <row r="58" spans="1:11" s="5" customFormat="1" x14ac:dyDescent="0.3">
      <c r="A58" s="53">
        <v>4010000</v>
      </c>
      <c r="B58" s="4" t="s">
        <v>49</v>
      </c>
      <c r="C58" s="3">
        <v>230413275</v>
      </c>
      <c r="D58" s="3">
        <v>17618353</v>
      </c>
      <c r="E58" s="3">
        <v>12483294</v>
      </c>
      <c r="F58" s="3">
        <v>9276993</v>
      </c>
      <c r="G58" s="3">
        <v>4357753</v>
      </c>
      <c r="H58" s="3">
        <v>7167896</v>
      </c>
      <c r="I58" s="3">
        <v>2394847</v>
      </c>
      <c r="J58" s="3">
        <v>1668851</v>
      </c>
      <c r="K58" s="42">
        <f>SUM(C58:J58)</f>
        <v>285381262</v>
      </c>
    </row>
    <row r="59" spans="1:11" s="14" customFormat="1" x14ac:dyDescent="0.3">
      <c r="A59" s="46">
        <v>4010104</v>
      </c>
      <c r="B59" s="17" t="s">
        <v>50</v>
      </c>
      <c r="C59" s="1">
        <v>59146597</v>
      </c>
      <c r="D59" s="1">
        <v>17280791</v>
      </c>
      <c r="E59" s="1">
        <v>10304983</v>
      </c>
      <c r="F59" s="1">
        <v>6824621</v>
      </c>
      <c r="G59" s="1">
        <v>3286344</v>
      </c>
      <c r="H59" s="1">
        <v>5692572</v>
      </c>
      <c r="I59" s="1">
        <v>1566990</v>
      </c>
      <c r="J59" s="1">
        <v>1285487</v>
      </c>
      <c r="K59" s="44">
        <f>SUM(C59:J59)</f>
        <v>105388385</v>
      </c>
    </row>
    <row r="60" spans="1:11" s="14" customFormat="1" ht="6.75" customHeight="1" x14ac:dyDescent="0.3">
      <c r="A60" s="46"/>
      <c r="B60" s="17"/>
      <c r="C60" s="1"/>
      <c r="D60" s="1"/>
      <c r="E60" s="1"/>
      <c r="F60" s="1"/>
      <c r="G60" s="1"/>
      <c r="H60" s="1"/>
      <c r="I60" s="1"/>
      <c r="J60" s="1"/>
      <c r="K60" s="42"/>
    </row>
    <row r="61" spans="1:11" s="14" customFormat="1" ht="26.4" x14ac:dyDescent="0.3">
      <c r="A61" s="45">
        <v>4020100</v>
      </c>
      <c r="B61" s="16" t="s">
        <v>51</v>
      </c>
      <c r="C61" s="2">
        <v>2826536</v>
      </c>
      <c r="D61" s="2">
        <v>1158001</v>
      </c>
      <c r="E61" s="2">
        <v>792844</v>
      </c>
      <c r="F61" s="2">
        <v>1147329</v>
      </c>
      <c r="G61" s="2">
        <v>282434</v>
      </c>
      <c r="H61" s="2">
        <v>844811</v>
      </c>
      <c r="I61" s="2">
        <v>290746</v>
      </c>
      <c r="J61" s="2">
        <v>149591</v>
      </c>
      <c r="K61" s="42">
        <f>SUM(C61:J61)</f>
        <v>7492292</v>
      </c>
    </row>
    <row r="62" spans="1:11" s="14" customFormat="1" ht="6" customHeight="1" x14ac:dyDescent="0.3">
      <c r="A62" s="46"/>
      <c r="B62" s="17"/>
      <c r="C62" s="1"/>
      <c r="D62" s="1"/>
      <c r="E62" s="1"/>
      <c r="F62" s="1"/>
      <c r="G62" s="1"/>
      <c r="H62" s="1"/>
      <c r="I62" s="1"/>
      <c r="J62" s="1"/>
      <c r="K62" s="42"/>
    </row>
    <row r="63" spans="1:11" ht="52.8" x14ac:dyDescent="0.3">
      <c r="A63" s="41">
        <v>4080000</v>
      </c>
      <c r="B63" s="16" t="s">
        <v>52</v>
      </c>
      <c r="C63" s="2">
        <v>508900</v>
      </c>
      <c r="D63" s="2">
        <v>0</v>
      </c>
      <c r="E63" s="2">
        <v>762530</v>
      </c>
      <c r="F63" s="2">
        <v>12079989</v>
      </c>
      <c r="G63" s="2">
        <v>5390077</v>
      </c>
      <c r="H63" s="2">
        <v>13061458</v>
      </c>
      <c r="I63" s="2">
        <v>12638495</v>
      </c>
      <c r="J63" s="2">
        <v>4269418</v>
      </c>
      <c r="K63" s="42">
        <f t="shared" ref="K63" si="19">SUM(C63:J63)</f>
        <v>48710867</v>
      </c>
    </row>
    <row r="64" spans="1:11" ht="6.75" customHeight="1" x14ac:dyDescent="0.3">
      <c r="A64" s="45"/>
      <c r="B64" s="16"/>
      <c r="C64" s="2"/>
      <c r="D64" s="2"/>
      <c r="E64" s="2"/>
      <c r="F64" s="2"/>
      <c r="G64" s="2"/>
      <c r="H64" s="2"/>
      <c r="I64" s="2"/>
      <c r="J64" s="2"/>
      <c r="K64" s="42"/>
    </row>
    <row r="65" spans="1:11" x14ac:dyDescent="0.3">
      <c r="A65" s="45">
        <v>4100000</v>
      </c>
      <c r="B65" s="16" t="s">
        <v>53</v>
      </c>
      <c r="C65" s="2">
        <v>250000000</v>
      </c>
      <c r="D65" s="2"/>
      <c r="E65" s="2"/>
      <c r="F65" s="2"/>
      <c r="G65" s="2"/>
      <c r="H65" s="2"/>
      <c r="I65" s="2"/>
      <c r="J65" s="2"/>
      <c r="K65" s="42">
        <f t="shared" ref="K65" si="20">SUM(C65:J65)</f>
        <v>250000000</v>
      </c>
    </row>
    <row r="66" spans="1:11" ht="6.75" customHeight="1" x14ac:dyDescent="0.3">
      <c r="A66" s="45"/>
      <c r="B66" s="16"/>
      <c r="C66" s="2"/>
      <c r="D66" s="2"/>
      <c r="E66" s="2"/>
      <c r="F66" s="2"/>
      <c r="G66" s="2"/>
      <c r="H66" s="2"/>
      <c r="I66" s="2"/>
      <c r="J66" s="2"/>
      <c r="K66" s="42"/>
    </row>
    <row r="67" spans="1:11" x14ac:dyDescent="0.3">
      <c r="A67" s="45">
        <v>4110000</v>
      </c>
      <c r="B67" s="16" t="s">
        <v>54</v>
      </c>
      <c r="C67" s="2">
        <v>23433526</v>
      </c>
      <c r="D67" s="2"/>
      <c r="E67" s="2"/>
      <c r="F67" s="2"/>
      <c r="G67" s="2"/>
      <c r="H67" s="2"/>
      <c r="I67" s="2"/>
      <c r="J67" s="2"/>
      <c r="K67" s="42">
        <f t="shared" ref="K67" si="21">SUM(C67:J67)</f>
        <v>23433526</v>
      </c>
    </row>
    <row r="68" spans="1:11" ht="6" customHeight="1" x14ac:dyDescent="0.3">
      <c r="A68" s="45"/>
      <c r="B68" s="16"/>
      <c r="C68" s="2"/>
      <c r="D68" s="2"/>
      <c r="E68" s="2"/>
      <c r="F68" s="2"/>
      <c r="G68" s="2"/>
      <c r="H68" s="2"/>
      <c r="I68" s="2"/>
      <c r="J68" s="2"/>
      <c r="K68" s="42"/>
    </row>
    <row r="69" spans="1:11" x14ac:dyDescent="0.3">
      <c r="A69" s="45">
        <v>4120000</v>
      </c>
      <c r="B69" s="16" t="s">
        <v>55</v>
      </c>
      <c r="C69" s="2">
        <v>7937468</v>
      </c>
      <c r="D69" s="2"/>
      <c r="E69" s="2"/>
      <c r="F69" s="2"/>
      <c r="G69" s="2"/>
      <c r="H69" s="2"/>
      <c r="I69" s="2"/>
      <c r="J69" s="2"/>
      <c r="K69" s="42">
        <f t="shared" ref="K69" si="22">SUM(C69:J69)</f>
        <v>7937468</v>
      </c>
    </row>
    <row r="70" spans="1:11" ht="6" customHeight="1" x14ac:dyDescent="0.3">
      <c r="A70" s="45"/>
      <c r="B70" s="16"/>
      <c r="C70" s="2"/>
      <c r="D70" s="2"/>
      <c r="E70" s="2"/>
      <c r="F70" s="2"/>
      <c r="G70" s="2"/>
      <c r="H70" s="2"/>
      <c r="I70" s="2"/>
      <c r="J70" s="2"/>
      <c r="K70" s="42"/>
    </row>
    <row r="71" spans="1:11" x14ac:dyDescent="0.3">
      <c r="A71" s="45">
        <v>4130000</v>
      </c>
      <c r="B71" s="16" t="s">
        <v>57</v>
      </c>
      <c r="C71" s="2">
        <v>21925000</v>
      </c>
      <c r="D71" s="2"/>
      <c r="E71" s="2"/>
      <c r="F71" s="2"/>
      <c r="G71" s="2"/>
      <c r="H71" s="2"/>
      <c r="I71" s="2"/>
      <c r="J71" s="2"/>
      <c r="K71" s="42">
        <f t="shared" ref="K71" si="23">SUM(C71:J71)</f>
        <v>21925000</v>
      </c>
    </row>
    <row r="72" spans="1:11" ht="6.75" customHeight="1" x14ac:dyDescent="0.3">
      <c r="A72" s="45"/>
      <c r="B72" s="16"/>
      <c r="C72" s="2"/>
      <c r="D72" s="2"/>
      <c r="E72" s="2"/>
      <c r="F72" s="2"/>
      <c r="G72" s="2"/>
      <c r="H72" s="2"/>
      <c r="I72" s="2"/>
      <c r="J72" s="2"/>
      <c r="K72" s="42"/>
    </row>
    <row r="73" spans="1:11" s="22" customFormat="1" x14ac:dyDescent="0.3">
      <c r="A73" s="53">
        <v>4140000</v>
      </c>
      <c r="B73" s="4" t="s">
        <v>58</v>
      </c>
      <c r="C73" s="3">
        <f>34211005+1620629</f>
        <v>35831634</v>
      </c>
      <c r="D73" s="3">
        <v>0</v>
      </c>
      <c r="E73" s="3">
        <v>185649</v>
      </c>
      <c r="F73" s="3">
        <v>2896581</v>
      </c>
      <c r="G73" s="3">
        <v>1242037</v>
      </c>
      <c r="H73" s="3">
        <v>3277892</v>
      </c>
      <c r="I73" s="3">
        <v>2974316</v>
      </c>
      <c r="J73" s="3">
        <v>1227520</v>
      </c>
      <c r="K73" s="54">
        <f t="shared" ref="K73" si="24">SUM(C73:J73)</f>
        <v>47635629</v>
      </c>
    </row>
    <row r="74" spans="1:11" ht="6.75" customHeight="1" thickBot="1" x14ac:dyDescent="0.35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50"/>
    </row>
    <row r="75" spans="1:11" ht="26.4" x14ac:dyDescent="0.3">
      <c r="A75" s="51">
        <v>5000000</v>
      </c>
      <c r="B75" s="52" t="s">
        <v>63</v>
      </c>
      <c r="C75" s="39">
        <f>143774909-301038</f>
        <v>143473871</v>
      </c>
      <c r="D75" s="39">
        <v>7598858</v>
      </c>
      <c r="E75" s="39">
        <v>31703414</v>
      </c>
      <c r="F75" s="39">
        <v>20606395</v>
      </c>
      <c r="G75" s="39">
        <v>10602035</v>
      </c>
      <c r="H75" s="39">
        <v>2626158</v>
      </c>
      <c r="I75" s="39">
        <v>4564861</v>
      </c>
      <c r="J75" s="39">
        <v>3319794</v>
      </c>
      <c r="K75" s="40">
        <f t="shared" ref="K75:K77" si="25">SUM(C75:J75)</f>
        <v>224495386</v>
      </c>
    </row>
    <row r="76" spans="1:11" ht="6.75" customHeight="1" x14ac:dyDescent="0.3">
      <c r="A76" s="45"/>
      <c r="B76" s="15"/>
      <c r="C76" s="2"/>
      <c r="D76" s="2"/>
      <c r="E76" s="2"/>
      <c r="F76" s="2"/>
      <c r="G76" s="2"/>
      <c r="H76" s="2"/>
      <c r="I76" s="2"/>
      <c r="J76" s="2"/>
      <c r="K76" s="42"/>
    </row>
    <row r="77" spans="1:11" ht="13.8" thickBot="1" x14ac:dyDescent="0.35">
      <c r="A77" s="55"/>
      <c r="B77" s="48" t="s">
        <v>56</v>
      </c>
      <c r="C77" s="49">
        <f t="shared" ref="C77:J77" si="26">SUM(C8+C41+C57+C75)</f>
        <v>1797503223</v>
      </c>
      <c r="D77" s="49">
        <f t="shared" si="26"/>
        <v>244066768</v>
      </c>
      <c r="E77" s="49">
        <f t="shared" si="26"/>
        <v>189664014</v>
      </c>
      <c r="F77" s="49">
        <f t="shared" si="26"/>
        <v>162606209</v>
      </c>
      <c r="G77" s="49">
        <f t="shared" si="26"/>
        <v>69216499</v>
      </c>
      <c r="H77" s="49">
        <f t="shared" si="26"/>
        <v>108141513</v>
      </c>
      <c r="I77" s="49">
        <f t="shared" si="26"/>
        <v>55879135</v>
      </c>
      <c r="J77" s="49">
        <f t="shared" si="26"/>
        <v>28970005</v>
      </c>
      <c r="K77" s="56">
        <f t="shared" si="25"/>
        <v>2656047366</v>
      </c>
    </row>
    <row r="80" spans="1:11" x14ac:dyDescent="0.3">
      <c r="A80" s="27"/>
      <c r="B80" s="23"/>
      <c r="C80" s="13"/>
      <c r="D80" s="13"/>
      <c r="E80" s="13"/>
      <c r="F80" s="13"/>
      <c r="G80" s="13"/>
      <c r="H80" s="13"/>
      <c r="I80" s="13"/>
      <c r="J80" s="13"/>
    </row>
    <row r="104" spans="1:10" x14ac:dyDescent="0.3">
      <c r="A104" s="27"/>
      <c r="B104" s="2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3">
      <c r="A105" s="27"/>
      <c r="B105" s="2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3">
      <c r="A106" s="27"/>
      <c r="B106" s="2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3">
      <c r="A107" s="27"/>
      <c r="B107" s="23"/>
      <c r="C107" s="13"/>
      <c r="D107" s="13"/>
      <c r="E107" s="13"/>
      <c r="F107" s="13"/>
      <c r="G107" s="13"/>
      <c r="H107" s="13"/>
      <c r="I107" s="13"/>
      <c r="J107" s="13"/>
    </row>
    <row r="113" spans="1:10" x14ac:dyDescent="0.3">
      <c r="A113" s="28"/>
      <c r="B113" s="2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3">
      <c r="B114" s="2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3">
      <c r="B115" s="23"/>
      <c r="C115" s="13"/>
      <c r="D115" s="13"/>
      <c r="E115" s="13"/>
      <c r="F115" s="13"/>
      <c r="G115" s="13"/>
      <c r="H115" s="13"/>
      <c r="I115" s="13"/>
      <c r="J115" s="13"/>
    </row>
  </sheetData>
  <mergeCells count="4">
    <mergeCell ref="A5:K5"/>
    <mergeCell ref="H1:K1"/>
    <mergeCell ref="H2:K2"/>
    <mergeCell ref="H3:K3"/>
  </mergeCells>
  <pageMargins left="0.39370078740157483" right="0.39370078740157483" top="0.44" bottom="0.39370078740157483" header="0" footer="0"/>
  <pageSetup paperSize="9" scale="80" firstPageNumber="74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(осн)</vt:lpstr>
      <vt:lpstr>'приложение № 1 (осн)'!Заголовки_для_печати</vt:lpstr>
      <vt:lpstr>'приложение № 1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2024-12-19T11:56:12Z</dcterms:modified>
</cp:coreProperties>
</file>