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460" activeTab="0"/>
  </bookViews>
  <sheets>
    <sheet name="с измен" sheetId="1" r:id="rId1"/>
  </sheets>
  <definedNames>
    <definedName name="_xlnm.Print_Titles" localSheetId="0">'с измен'!$A:$D,'с измен'!$7:$10</definedName>
  </definedNames>
  <calcPr fullCalcOnLoad="1"/>
</workbook>
</file>

<file path=xl/sharedStrings.xml><?xml version="1.0" encoding="utf-8"?>
<sst xmlns="http://schemas.openxmlformats.org/spreadsheetml/2006/main" count="281" uniqueCount="169">
  <si>
    <t>Наименование</t>
  </si>
  <si>
    <t>0100</t>
  </si>
  <si>
    <t xml:space="preserve">   </t>
  </si>
  <si>
    <t>01</t>
  </si>
  <si>
    <t xml:space="preserve">Функционирование главы государства - Президента ПМР         </t>
  </si>
  <si>
    <t xml:space="preserve">Администрация Президента ПМР                                </t>
  </si>
  <si>
    <t>02</t>
  </si>
  <si>
    <t xml:space="preserve">Функционирование органов законодательной гос-ной власти     </t>
  </si>
  <si>
    <t xml:space="preserve">Верховный Совет ПМР                                         </t>
  </si>
  <si>
    <t xml:space="preserve">Счётная палата ПМР                                          </t>
  </si>
  <si>
    <t xml:space="preserve">Аппарат Уполномоченного по правам человека в ПМР            </t>
  </si>
  <si>
    <t>03</t>
  </si>
  <si>
    <t xml:space="preserve">Министерство экономического развития ПМР (аппарат)          </t>
  </si>
  <si>
    <t xml:space="preserve">Министерство по социальной защите и труду ПМР (аппарат)     </t>
  </si>
  <si>
    <t xml:space="preserve">Министерство просвещения ПМР (аппарат)                      </t>
  </si>
  <si>
    <t xml:space="preserve">Министерство юстиции ПМР (аппарат)                          </t>
  </si>
  <si>
    <t xml:space="preserve">Министерство иностранных дел ПМР (аппарат)                  </t>
  </si>
  <si>
    <t xml:space="preserve">Министерство с/х и природных ресурсов ПМР (аппарат)         </t>
  </si>
  <si>
    <t xml:space="preserve">ГС по спорту ПМР (аппарат)                                  </t>
  </si>
  <si>
    <t xml:space="preserve">ГС связи ПМР (аппарат)                                      </t>
  </si>
  <si>
    <t xml:space="preserve">Фонд государственного резерва ПМР (аппарат)                 </t>
  </si>
  <si>
    <t xml:space="preserve">Министерство финансов ПМР (аппарат)                         </t>
  </si>
  <si>
    <t xml:space="preserve">ГС статистики ПМР (аппарат)                                 </t>
  </si>
  <si>
    <t>04</t>
  </si>
  <si>
    <t xml:space="preserve">Деятельность финансовых и налоговых органов                 </t>
  </si>
  <si>
    <t xml:space="preserve">Министерство финансов (подведомственные)                    </t>
  </si>
  <si>
    <t>05</t>
  </si>
  <si>
    <t xml:space="preserve">Прочие расходы на общегосударственное управление            </t>
  </si>
  <si>
    <t xml:space="preserve">Министерство юстиции (ГС РиН, БСЭ)                          </t>
  </si>
  <si>
    <t xml:space="preserve">Мин-во с/х и природных ресурсов (террит. управления)        </t>
  </si>
  <si>
    <t>08</t>
  </si>
  <si>
    <t xml:space="preserve">Функционирование органов статистики                         </t>
  </si>
  <si>
    <t xml:space="preserve">ГС статистики ПМР (территор.упр-я статистики)               </t>
  </si>
  <si>
    <t>10</t>
  </si>
  <si>
    <t xml:space="preserve">Функционирование Правительства ПМР                          </t>
  </si>
  <si>
    <t xml:space="preserve">Правительство  ПМР                                          </t>
  </si>
  <si>
    <t>0200</t>
  </si>
  <si>
    <t xml:space="preserve">ОРГАНЫ СУДЕБНОЙ ВЛАСТИ                                      </t>
  </si>
  <si>
    <t xml:space="preserve">Конституционный суд                                         </t>
  </si>
  <si>
    <t xml:space="preserve">Конституционный суд ПМР                                     </t>
  </si>
  <si>
    <t xml:space="preserve">Верховный суд                                               </t>
  </si>
  <si>
    <t xml:space="preserve">Верховный суд ПМР                                           </t>
  </si>
  <si>
    <t xml:space="preserve">Судебные органы                                             </t>
  </si>
  <si>
    <t xml:space="preserve">Судебный департамент  при Верховном суде ПМР                </t>
  </si>
  <si>
    <t xml:space="preserve">Арбитражный суд                                             </t>
  </si>
  <si>
    <t xml:space="preserve">Арбитражный суд ПМР                                         </t>
  </si>
  <si>
    <t>0400</t>
  </si>
  <si>
    <t xml:space="preserve">ГОСУДАРСТВЕННАЯ ОБОРОНА                                     </t>
  </si>
  <si>
    <t xml:space="preserve">Государственная армия                                       </t>
  </si>
  <si>
    <t xml:space="preserve">Министерство обороны ПМР                                    </t>
  </si>
  <si>
    <t>0500</t>
  </si>
  <si>
    <t xml:space="preserve">Органы внутренних дел                                       </t>
  </si>
  <si>
    <t xml:space="preserve">Министерство внутренних дел ПМР                             </t>
  </si>
  <si>
    <t xml:space="preserve">ГС судебных исполнителей ПМР                                </t>
  </si>
  <si>
    <t xml:space="preserve">ГС исполнения наказаний МЮ ПМР                              </t>
  </si>
  <si>
    <t xml:space="preserve">Органы государственной безопасности                         </t>
  </si>
  <si>
    <t>07</t>
  </si>
  <si>
    <t xml:space="preserve">Следственные органы                                         </t>
  </si>
  <si>
    <t xml:space="preserve">Следственный комитет ПМР                                    </t>
  </si>
  <si>
    <t xml:space="preserve">Прокуратура ПМР и ее территориальные органы                 </t>
  </si>
  <si>
    <t xml:space="preserve">Прокуратура ПМР                                             </t>
  </si>
  <si>
    <t>09</t>
  </si>
  <si>
    <t xml:space="preserve">Надзорные органы                                            </t>
  </si>
  <si>
    <t xml:space="preserve">Служба государственного надзора МЮ ПМР                      </t>
  </si>
  <si>
    <t>13</t>
  </si>
  <si>
    <t xml:space="preserve">Органы и учреждения, не отн. к др.гр.                       </t>
  </si>
  <si>
    <t xml:space="preserve">Администрация Президента (СБП)                              </t>
  </si>
  <si>
    <t>0600</t>
  </si>
  <si>
    <t xml:space="preserve">ФУНДАМЕНТАЛЬНЫЕ ИССЛЕДОВАНИЯ И СОДЕЙСТВИЕ НТП               </t>
  </si>
  <si>
    <t>06</t>
  </si>
  <si>
    <t xml:space="preserve">Прикладные научные исследования                             </t>
  </si>
  <si>
    <t xml:space="preserve">Министерство с/х и природных ресурсов (НИУ)                 </t>
  </si>
  <si>
    <t>0800</t>
  </si>
  <si>
    <t xml:space="preserve">СЕЛЬСКОЕ ХОЗЯЙСТВО                                          </t>
  </si>
  <si>
    <t xml:space="preserve">Мин-во с/х и прир.рес. (противоградовая служба)             </t>
  </si>
  <si>
    <t xml:space="preserve">Мин-во с/х и прир.рес. (ГУ "Гос.селекц.-племенной центр")   </t>
  </si>
  <si>
    <t>0900</t>
  </si>
  <si>
    <t xml:space="preserve">Гидрометеорология                                           </t>
  </si>
  <si>
    <t>1300</t>
  </si>
  <si>
    <t xml:space="preserve">ОБРАЗОВАНИЕ                                                 </t>
  </si>
  <si>
    <t xml:space="preserve">Среднее образование                                         </t>
  </si>
  <si>
    <t xml:space="preserve">Общеобразовательные школы-интернаты                         </t>
  </si>
  <si>
    <t xml:space="preserve">Спецшколы-интернаты                                         </t>
  </si>
  <si>
    <t xml:space="preserve">Общеобразовательные школы                                   </t>
  </si>
  <si>
    <t xml:space="preserve">Специальное образование                                     </t>
  </si>
  <si>
    <t xml:space="preserve">Техникумы и колледжи системы здравоохранения                </t>
  </si>
  <si>
    <t xml:space="preserve">Техникумы и колледжи системы просвещения                    </t>
  </si>
  <si>
    <t xml:space="preserve">Высшее образование                                          </t>
  </si>
  <si>
    <t xml:space="preserve">Университет                                                 </t>
  </si>
  <si>
    <t xml:space="preserve">Курсы и учреждения по повышению квалификации                </t>
  </si>
  <si>
    <t xml:space="preserve">ГИПК (курсы и учреждения по повышению квалификации)         </t>
  </si>
  <si>
    <t xml:space="preserve">Детские дома, детские дома семейного типа                   </t>
  </si>
  <si>
    <t xml:space="preserve">Детский дом                                                 </t>
  </si>
  <si>
    <t>1400</t>
  </si>
  <si>
    <t xml:space="preserve">КУЛЬТУРА, ИСКУССТВО, КИНЕМАТОГРАФИЯ                         </t>
  </si>
  <si>
    <t>14</t>
  </si>
  <si>
    <t xml:space="preserve">Деятельность в области культуры и искусства                 </t>
  </si>
  <si>
    <t xml:space="preserve">Респ.спорт.-реаб.центр инвалидов                            </t>
  </si>
  <si>
    <t xml:space="preserve">СДЮШОР                                                      </t>
  </si>
  <si>
    <t>1500</t>
  </si>
  <si>
    <t xml:space="preserve">СРЕДСТВА МАССОВОЙ ИНФОРМАЦИИ                                </t>
  </si>
  <si>
    <t>15</t>
  </si>
  <si>
    <t xml:space="preserve">Телевидение и радиовещание                                  </t>
  </si>
  <si>
    <t xml:space="preserve">ГС СМИ (ПГТРК)                                              </t>
  </si>
  <si>
    <t>1600</t>
  </si>
  <si>
    <t xml:space="preserve">ЗДРАВООХРАНЕНИЕ                                             </t>
  </si>
  <si>
    <t>16</t>
  </si>
  <si>
    <t xml:space="preserve">Больницы                                                    </t>
  </si>
  <si>
    <t xml:space="preserve">Поликлиники, амбулатории и фельдшерско-акушерские пункты    </t>
  </si>
  <si>
    <t xml:space="preserve">Поликлиники и амбулатории                                   </t>
  </si>
  <si>
    <t xml:space="preserve">Станции скорой медицинской помощи                           </t>
  </si>
  <si>
    <t xml:space="preserve">Санитарно-эпидемиологические профилактич. службы и учрежд.  </t>
  </si>
  <si>
    <t xml:space="preserve">Дом ребенка                                                 </t>
  </si>
  <si>
    <t xml:space="preserve">Станции преливания крови                                    </t>
  </si>
  <si>
    <t xml:space="preserve">Мероприятия по борьбе с эпидемиями                          </t>
  </si>
  <si>
    <t xml:space="preserve">ЦКОМФП                                                      </t>
  </si>
  <si>
    <t>1700</t>
  </si>
  <si>
    <t xml:space="preserve">СОЦИАЛЬНАЯ ПОЛИТИКА                                         </t>
  </si>
  <si>
    <t>17</t>
  </si>
  <si>
    <t xml:space="preserve">Учреждения социального обеспечения                          </t>
  </si>
  <si>
    <t xml:space="preserve">Дома-интернаты для малолетних инвалидов                     </t>
  </si>
  <si>
    <t xml:space="preserve">Дома-интернаты для престарелых и инвалидов                  </t>
  </si>
  <si>
    <t xml:space="preserve">Республиканский центр по протезированию и ортопедии         </t>
  </si>
  <si>
    <t>12</t>
  </si>
  <si>
    <t xml:space="preserve">Льготы отдельным категориям населения на ЖКУ                </t>
  </si>
  <si>
    <t>2000</t>
  </si>
  <si>
    <t xml:space="preserve">ФИНАНСОВАЯ ПОМОЩЬ БЮДЖЕТАМ ДРУГИХ УРОВНЕЙ                   </t>
  </si>
  <si>
    <t>20</t>
  </si>
  <si>
    <t xml:space="preserve">Финансовая помощь бюджетам др. уровней                      </t>
  </si>
  <si>
    <t xml:space="preserve">Трансферты на покрытие разницы в ценах и тарифах на ЖКУ     </t>
  </si>
  <si>
    <t>3000</t>
  </si>
  <si>
    <t xml:space="preserve">ПРОЧИЕ РАСХОДЫ                                              </t>
  </si>
  <si>
    <t>30</t>
  </si>
  <si>
    <t xml:space="preserve">Проведение выборов и референдумов                           </t>
  </si>
  <si>
    <t xml:space="preserve">Центральная избирательная комиссия ПМР                      </t>
  </si>
  <si>
    <t>ПРАВООХРАНИТЕЛЬНАЯ ДЕЯТЕЛЬНОСТЬ И ОБЕСПЕЧЕНИЕ БЕЗОПАСНОСТИ ГОСУДАРСТВА</t>
  </si>
  <si>
    <t>ОХРАНА ОКРУЖАЮЩЕЙ СРЕДЫ, ГИДРОМЕТЕОРОЛОГИЯ, ЛЕСНОЕ, РЫБНОЕ И ВОДНОЕ ХОЗЯЙСТВО</t>
  </si>
  <si>
    <t>Оплата тепловой энергии</t>
  </si>
  <si>
    <t>Оплата газа</t>
  </si>
  <si>
    <t xml:space="preserve">   Функц.</t>
  </si>
  <si>
    <t>Раздел</t>
  </si>
  <si>
    <t>Подраздел</t>
  </si>
  <si>
    <t>Код   ГРК</t>
  </si>
  <si>
    <t>"О республиканском бюджете на 2017 год"</t>
  </si>
  <si>
    <t xml:space="preserve">ГОСУДАРСТВЕННОЕ УПРАВЛЕНИЕ И МЕСТНОЕ САМОУПРАВЛЕНИЕ </t>
  </si>
  <si>
    <t>Функционирование исполнительных органов гос-ной власти</t>
  </si>
  <si>
    <t>Трансферты                 на покрытие разницы                     в ценах и тарифах</t>
  </si>
  <si>
    <t>Приложение № 17</t>
  </si>
  <si>
    <t>ГС управления документацией и архивами (аппарат)</t>
  </si>
  <si>
    <t xml:space="preserve">Министерство государственной безопасности ПМР                    </t>
  </si>
  <si>
    <t>ГС экологического контроля и охраны окружающей среды (НИУ)</t>
  </si>
  <si>
    <t xml:space="preserve">Высшие колледжи (ГСК и ИН)                                      </t>
  </si>
  <si>
    <t xml:space="preserve">Музеи и выставки (ГСК и ИН)                                           </t>
  </si>
  <si>
    <t xml:space="preserve">                         ИТОГО                       </t>
  </si>
  <si>
    <t xml:space="preserve">Дворцы и дома культуры, клубы и др. учр-я  (ГСК и ИН)           </t>
  </si>
  <si>
    <t xml:space="preserve">Учр. и меропр. в обл.  культ., искус., спорта, не отн. к  др. гр. </t>
  </si>
  <si>
    <t xml:space="preserve">Учр. и услуги в области здравоохранения, не отн. к др. гр.   </t>
  </si>
  <si>
    <t>Деят-сть и усл. в области сельского хоз-ва, не отн. к др. гр.</t>
  </si>
  <si>
    <t xml:space="preserve">к Закону Приднестровской Молдавской Республики </t>
  </si>
  <si>
    <t>Оплата освещения помещений</t>
  </si>
  <si>
    <t>Оплата                  водо-снабжения помещений</t>
  </si>
  <si>
    <t>Оплата                           льгот по коммун. услугам</t>
  </si>
  <si>
    <t>(руб.)</t>
  </si>
  <si>
    <t xml:space="preserve">Министерство промышленности и регионального развития ПМР (аппарат)            </t>
  </si>
  <si>
    <t xml:space="preserve">Органы, исполняющие наказания и судебные решения            </t>
  </si>
  <si>
    <t xml:space="preserve">Мин-во с/х и прир.рес. (Республ. госсеминспекция)            </t>
  </si>
  <si>
    <t xml:space="preserve">Мин-во с/х и прир. рес. (Республиканский  ГМЦ)               </t>
  </si>
  <si>
    <t>Предельные размеры прироста объема кредиторской задолженности учреждений республиканского бюджета на 2017 год</t>
  </si>
  <si>
    <t>ИТОГО                   прирост кредиторской задолженности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</si>
</sst>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6">
    <font>
      <sz val="10"/>
      <name val="Arial Cyr"/>
      <family val="0"/>
    </font>
    <font>
      <sz val="8"/>
      <name val="Arial Narrow"/>
      <family val="2"/>
    </font>
    <font>
      <sz val="8"/>
      <name val="Arial Cyr"/>
      <family val="0"/>
    </font>
    <font>
      <sz val="10"/>
      <name val="Arial Narrow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 Cyr"/>
      <family val="0"/>
    </font>
    <font>
      <sz val="12"/>
      <name val="Arial Narrow"/>
      <family val="2"/>
    </font>
    <font>
      <b/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Fill="1" applyAlignment="1">
      <alignment/>
    </xf>
    <xf numFmtId="14" fontId="2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26" fillId="20" borderId="16" xfId="0" applyFont="1" applyFill="1" applyBorder="1" applyAlignment="1">
      <alignment horizontal="center" vertical="center" wrapText="1"/>
    </xf>
    <xf numFmtId="0" fontId="26" fillId="20" borderId="16" xfId="0" applyFont="1" applyFill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49" fontId="4" fillId="20" borderId="18" xfId="0" applyNumberFormat="1" applyFont="1" applyFill="1" applyBorder="1" applyAlignment="1">
      <alignment horizontal="center" vertical="center" wrapText="1"/>
    </xf>
    <xf numFmtId="49" fontId="4" fillId="20" borderId="16" xfId="0" applyNumberFormat="1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164" fontId="34" fillId="20" borderId="16" xfId="0" applyNumberFormat="1" applyFont="1" applyFill="1" applyBorder="1" applyAlignment="1">
      <alignment horizontal="right" vertical="center" wrapText="1"/>
    </xf>
    <xf numFmtId="164" fontId="34" fillId="20" borderId="19" xfId="0" applyNumberFormat="1" applyFont="1" applyFill="1" applyBorder="1" applyAlignment="1">
      <alignment horizontal="right" vertical="center" wrapText="1"/>
    </xf>
    <xf numFmtId="164" fontId="29" fillId="0" borderId="15" xfId="0" applyNumberFormat="1" applyFont="1" applyBorder="1" applyAlignment="1">
      <alignment horizontal="right" vertical="center" wrapText="1"/>
    </xf>
    <xf numFmtId="164" fontId="32" fillId="0" borderId="10" xfId="0" applyNumberFormat="1" applyFont="1" applyBorder="1" applyAlignment="1">
      <alignment horizontal="right" vertical="center" wrapText="1"/>
    </xf>
    <xf numFmtId="164" fontId="32" fillId="0" borderId="10" xfId="0" applyNumberFormat="1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right" vertical="center" wrapText="1"/>
    </xf>
    <xf numFmtId="164" fontId="29" fillId="0" borderId="10" xfId="0" applyNumberFormat="1" applyFont="1" applyFill="1" applyBorder="1" applyAlignment="1">
      <alignment horizontal="right" vertical="center" wrapText="1"/>
    </xf>
    <xf numFmtId="164" fontId="32" fillId="0" borderId="17" xfId="0" applyNumberFormat="1" applyFont="1" applyBorder="1" applyAlignment="1">
      <alignment horizontal="right" vertical="center" wrapText="1"/>
    </xf>
    <xf numFmtId="164" fontId="35" fillId="0" borderId="17" xfId="0" applyNumberFormat="1" applyFont="1" applyFill="1" applyBorder="1" applyAlignment="1">
      <alignment horizontal="right" vertical="center" wrapText="1"/>
    </xf>
    <xf numFmtId="164" fontId="32" fillId="0" borderId="17" xfId="0" applyNumberFormat="1" applyFont="1" applyFill="1" applyBorder="1" applyAlignment="1">
      <alignment horizontal="right" vertical="center" wrapText="1"/>
    </xf>
    <xf numFmtId="0" fontId="32" fillId="0" borderId="17" xfId="0" applyFont="1" applyFill="1" applyBorder="1" applyAlignment="1">
      <alignment horizontal="right" vertical="center" wrapText="1"/>
    </xf>
    <xf numFmtId="164" fontId="35" fillId="0" borderId="10" xfId="0" applyNumberFormat="1" applyFont="1" applyFill="1" applyBorder="1" applyAlignment="1">
      <alignment horizontal="right" vertical="center" wrapText="1"/>
    </xf>
    <xf numFmtId="164" fontId="29" fillId="0" borderId="10" xfId="0" applyNumberFormat="1" applyFont="1" applyBorder="1" applyAlignment="1">
      <alignment horizontal="right" vertical="center" wrapText="1"/>
    </xf>
    <xf numFmtId="0" fontId="34" fillId="20" borderId="16" xfId="0" applyFont="1" applyFill="1" applyBorder="1" applyAlignment="1">
      <alignment horizontal="right" vertical="center" wrapText="1"/>
    </xf>
    <xf numFmtId="0" fontId="29" fillId="0" borderId="15" xfId="0" applyFont="1" applyBorder="1" applyAlignment="1">
      <alignment horizontal="right" vertical="center" wrapText="1"/>
    </xf>
    <xf numFmtId="164" fontId="29" fillId="0" borderId="15" xfId="0" applyNumberFormat="1" applyFont="1" applyFill="1" applyBorder="1" applyAlignment="1">
      <alignment horizontal="right" vertical="center" wrapText="1"/>
    </xf>
    <xf numFmtId="49" fontId="26" fillId="20" borderId="20" xfId="0" applyNumberFormat="1" applyFont="1" applyFill="1" applyBorder="1" applyAlignment="1">
      <alignment horizontal="center" vertical="center" wrapText="1"/>
    </xf>
    <xf numFmtId="49" fontId="26" fillId="20" borderId="2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6"/>
  <sheetViews>
    <sheetView tabSelected="1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H22" sqref="H22"/>
    </sheetView>
  </sheetViews>
  <sheetFormatPr defaultColWidth="9.00390625" defaultRowHeight="12.75"/>
  <cols>
    <col min="1" max="2" width="3.75390625" style="0" customWidth="1"/>
    <col min="3" max="3" width="4.125" style="0" customWidth="1"/>
    <col min="4" max="4" width="65.625" style="2" customWidth="1"/>
    <col min="5" max="5" width="14.875" style="2" customWidth="1"/>
    <col min="6" max="6" width="11.625" style="0" customWidth="1"/>
    <col min="7" max="7" width="12.625" style="0" customWidth="1"/>
    <col min="8" max="8" width="11.875" style="0" customWidth="1"/>
    <col min="9" max="9" width="13.625" style="0" customWidth="1"/>
    <col min="10" max="10" width="11.25390625" style="0" customWidth="1"/>
    <col min="11" max="11" width="11.75390625" style="0" customWidth="1"/>
  </cols>
  <sheetData>
    <row r="1" spans="1:11" s="9" customFormat="1" ht="15.75">
      <c r="A1" s="8"/>
      <c r="E1" s="10"/>
      <c r="F1" s="10"/>
      <c r="G1" s="10"/>
      <c r="H1" s="10"/>
      <c r="J1" s="10"/>
      <c r="K1" s="11" t="s">
        <v>147</v>
      </c>
    </row>
    <row r="2" spans="1:11" s="9" customFormat="1" ht="15.75">
      <c r="A2" s="8"/>
      <c r="E2" s="12"/>
      <c r="F2" s="12"/>
      <c r="G2" s="12"/>
      <c r="H2" s="12"/>
      <c r="J2" s="12"/>
      <c r="K2" s="13" t="s">
        <v>158</v>
      </c>
    </row>
    <row r="3" spans="1:11" s="9" customFormat="1" ht="15.75">
      <c r="A3" s="8"/>
      <c r="E3" s="12"/>
      <c r="F3" s="12"/>
      <c r="G3" s="12"/>
      <c r="H3" s="12"/>
      <c r="J3" s="12"/>
      <c r="K3" s="13" t="s">
        <v>143</v>
      </c>
    </row>
    <row r="4" s="14" customFormat="1" ht="15.75">
      <c r="C4" s="15"/>
    </row>
    <row r="5" spans="1:11" s="3" customFormat="1" ht="15.75">
      <c r="A5" s="84" t="s">
        <v>167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s="3" customFormat="1" ht="18.75">
      <c r="A6" s="4"/>
      <c r="B6" s="4"/>
      <c r="C6" s="4"/>
      <c r="D6" s="39"/>
      <c r="E6" s="4"/>
      <c r="F6" s="4"/>
      <c r="G6" s="4"/>
      <c r="H6" s="4"/>
      <c r="I6" s="4"/>
      <c r="J6" s="4"/>
      <c r="K6" s="40" t="s">
        <v>162</v>
      </c>
    </row>
    <row r="7" spans="1:11" s="5" customFormat="1" ht="24" customHeight="1">
      <c r="A7" s="78" t="s">
        <v>139</v>
      </c>
      <c r="B7" s="79"/>
      <c r="C7" s="80"/>
      <c r="D7" s="81" t="s">
        <v>0</v>
      </c>
      <c r="E7" s="86" t="s">
        <v>168</v>
      </c>
      <c r="F7" s="85" t="s">
        <v>137</v>
      </c>
      <c r="G7" s="85" t="s">
        <v>159</v>
      </c>
      <c r="H7" s="85" t="s">
        <v>160</v>
      </c>
      <c r="I7" s="85" t="s">
        <v>161</v>
      </c>
      <c r="J7" s="85" t="s">
        <v>138</v>
      </c>
      <c r="K7" s="85" t="s">
        <v>146</v>
      </c>
    </row>
    <row r="8" spans="1:11" s="5" customFormat="1" ht="12">
      <c r="A8" s="75" t="s">
        <v>140</v>
      </c>
      <c r="B8" s="75" t="s">
        <v>141</v>
      </c>
      <c r="C8" s="75" t="s">
        <v>142</v>
      </c>
      <c r="D8" s="82"/>
      <c r="E8" s="86"/>
      <c r="F8" s="85"/>
      <c r="G8" s="85"/>
      <c r="H8" s="85"/>
      <c r="I8" s="85"/>
      <c r="J8" s="85"/>
      <c r="K8" s="85"/>
    </row>
    <row r="9" spans="1:11" s="22" customFormat="1" ht="47.25" customHeight="1">
      <c r="A9" s="76"/>
      <c r="B9" s="76"/>
      <c r="C9" s="76"/>
      <c r="D9" s="82"/>
      <c r="E9" s="86"/>
      <c r="F9" s="85"/>
      <c r="G9" s="85"/>
      <c r="H9" s="85"/>
      <c r="I9" s="85"/>
      <c r="J9" s="85"/>
      <c r="K9" s="85"/>
    </row>
    <row r="10" spans="1:11" s="22" customFormat="1" ht="14.25">
      <c r="A10" s="77"/>
      <c r="B10" s="77"/>
      <c r="C10" s="77"/>
      <c r="D10" s="83"/>
      <c r="E10" s="86"/>
      <c r="F10" s="38">
        <v>110720</v>
      </c>
      <c r="G10" s="38">
        <v>110730</v>
      </c>
      <c r="H10" s="38">
        <v>110740</v>
      </c>
      <c r="I10" s="38">
        <v>110770</v>
      </c>
      <c r="J10" s="38">
        <v>110780</v>
      </c>
      <c r="K10" s="38">
        <v>130110</v>
      </c>
    </row>
    <row r="11" spans="1:11" s="22" customFormat="1" ht="16.5" thickBot="1">
      <c r="A11" s="41"/>
      <c r="B11" s="42"/>
      <c r="C11" s="43"/>
      <c r="D11" s="44"/>
      <c r="E11" s="56"/>
      <c r="F11" s="56"/>
      <c r="G11" s="56"/>
      <c r="H11" s="56"/>
      <c r="I11" s="56"/>
      <c r="J11" s="56"/>
      <c r="K11" s="56"/>
    </row>
    <row r="12" spans="1:11" s="24" customFormat="1" ht="32.25" thickBot="1">
      <c r="A12" s="73" t="s">
        <v>1</v>
      </c>
      <c r="B12" s="74"/>
      <c r="C12" s="48" t="s">
        <v>2</v>
      </c>
      <c r="D12" s="49" t="s">
        <v>144</v>
      </c>
      <c r="E12" s="57">
        <f aca="true" t="shared" si="0" ref="E12:K12">E13+E15+E19+E33+E35+E38+E40</f>
        <v>2079899.084</v>
      </c>
      <c r="F12" s="57">
        <f t="shared" si="0"/>
        <v>895068.8615000002</v>
      </c>
      <c r="G12" s="57">
        <f t="shared" si="0"/>
        <v>867573</v>
      </c>
      <c r="H12" s="57">
        <f t="shared" si="0"/>
        <v>119879</v>
      </c>
      <c r="I12" s="57">
        <f t="shared" si="0"/>
        <v>0</v>
      </c>
      <c r="J12" s="57">
        <f t="shared" si="0"/>
        <v>197378.22250000003</v>
      </c>
      <c r="K12" s="58">
        <f t="shared" si="0"/>
        <v>0</v>
      </c>
    </row>
    <row r="13" spans="1:11" s="24" customFormat="1" ht="15.75">
      <c r="A13" s="45" t="s">
        <v>3</v>
      </c>
      <c r="B13" s="45" t="s">
        <v>3</v>
      </c>
      <c r="C13" s="46" t="s">
        <v>2</v>
      </c>
      <c r="D13" s="47" t="s">
        <v>4</v>
      </c>
      <c r="E13" s="59">
        <f aca="true" t="shared" si="1" ref="E13:K13">E14</f>
        <v>392626.86380000005</v>
      </c>
      <c r="F13" s="59">
        <f t="shared" si="1"/>
        <v>66142.705</v>
      </c>
      <c r="G13" s="59">
        <f t="shared" si="1"/>
        <v>230665</v>
      </c>
      <c r="H13" s="59">
        <f t="shared" si="1"/>
        <v>25017</v>
      </c>
      <c r="I13" s="59">
        <f t="shared" si="1"/>
        <v>0</v>
      </c>
      <c r="J13" s="59">
        <f t="shared" si="1"/>
        <v>70802.1588</v>
      </c>
      <c r="K13" s="59">
        <f t="shared" si="1"/>
        <v>0</v>
      </c>
    </row>
    <row r="14" spans="1:11" s="29" customFormat="1" ht="15.75">
      <c r="A14" s="28"/>
      <c r="B14" s="28"/>
      <c r="C14" s="23">
        <v>102</v>
      </c>
      <c r="D14" s="28" t="s">
        <v>5</v>
      </c>
      <c r="E14" s="60">
        <f>SUM(F14:K14)</f>
        <v>392626.86380000005</v>
      </c>
      <c r="F14" s="61">
        <v>66142.705</v>
      </c>
      <c r="G14" s="61">
        <v>230665</v>
      </c>
      <c r="H14" s="61">
        <v>25017</v>
      </c>
      <c r="I14" s="62">
        <v>0</v>
      </c>
      <c r="J14" s="61">
        <v>70802.1588</v>
      </c>
      <c r="K14" s="61">
        <v>0</v>
      </c>
    </row>
    <row r="15" spans="1:11" s="33" customFormat="1" ht="24" customHeight="1">
      <c r="A15" s="30" t="s">
        <v>3</v>
      </c>
      <c r="B15" s="30" t="s">
        <v>6</v>
      </c>
      <c r="C15" s="31" t="s">
        <v>2</v>
      </c>
      <c r="D15" s="32" t="s">
        <v>7</v>
      </c>
      <c r="E15" s="63">
        <f>SUM(E16:E18)</f>
        <v>76837.0999</v>
      </c>
      <c r="F15" s="63">
        <f aca="true" t="shared" si="2" ref="F15:K15">SUM(F16:F18)</f>
        <v>18266.3741</v>
      </c>
      <c r="G15" s="63">
        <f t="shared" si="2"/>
        <v>34074</v>
      </c>
      <c r="H15" s="63">
        <f t="shared" si="2"/>
        <v>5393</v>
      </c>
      <c r="I15" s="63">
        <f t="shared" si="2"/>
        <v>0</v>
      </c>
      <c r="J15" s="63">
        <f t="shared" si="2"/>
        <v>19103.7258</v>
      </c>
      <c r="K15" s="63">
        <f t="shared" si="2"/>
        <v>0</v>
      </c>
    </row>
    <row r="16" spans="1:11" s="29" customFormat="1" ht="15.75">
      <c r="A16" s="28"/>
      <c r="B16" s="28"/>
      <c r="C16" s="23">
        <v>101</v>
      </c>
      <c r="D16" s="28" t="s">
        <v>8</v>
      </c>
      <c r="E16" s="60">
        <f>SUM(F16:K16)</f>
        <v>1398</v>
      </c>
      <c r="F16" s="61">
        <v>0</v>
      </c>
      <c r="G16" s="61">
        <v>730</v>
      </c>
      <c r="H16" s="61">
        <v>668</v>
      </c>
      <c r="I16" s="62">
        <v>0</v>
      </c>
      <c r="J16" s="61">
        <v>0</v>
      </c>
      <c r="K16" s="61">
        <v>0</v>
      </c>
    </row>
    <row r="17" spans="1:11" s="29" customFormat="1" ht="15.75">
      <c r="A17" s="28"/>
      <c r="B17" s="28"/>
      <c r="C17" s="23">
        <v>103</v>
      </c>
      <c r="D17" s="28" t="s">
        <v>9</v>
      </c>
      <c r="E17" s="60">
        <f>SUM(F17:K17)</f>
        <v>59343.957500000004</v>
      </c>
      <c r="F17" s="61">
        <v>8570.2317</v>
      </c>
      <c r="G17" s="61">
        <v>27633</v>
      </c>
      <c r="H17" s="61">
        <v>4037</v>
      </c>
      <c r="I17" s="62">
        <v>0</v>
      </c>
      <c r="J17" s="61">
        <v>19103.7258</v>
      </c>
      <c r="K17" s="61">
        <v>0</v>
      </c>
    </row>
    <row r="18" spans="1:11" s="29" customFormat="1" ht="15.75">
      <c r="A18" s="28"/>
      <c r="B18" s="28"/>
      <c r="C18" s="23">
        <v>148</v>
      </c>
      <c r="D18" s="28" t="s">
        <v>10</v>
      </c>
      <c r="E18" s="60">
        <f>SUM(F18:K18)</f>
        <v>16095.1424</v>
      </c>
      <c r="F18" s="61">
        <v>9696.1424</v>
      </c>
      <c r="G18" s="61">
        <v>5711</v>
      </c>
      <c r="H18" s="61">
        <v>688</v>
      </c>
      <c r="I18" s="62">
        <v>0</v>
      </c>
      <c r="J18" s="61">
        <v>0</v>
      </c>
      <c r="K18" s="61">
        <v>0</v>
      </c>
    </row>
    <row r="19" spans="1:11" s="33" customFormat="1" ht="21.75" customHeight="1">
      <c r="A19" s="30" t="s">
        <v>3</v>
      </c>
      <c r="B19" s="30" t="s">
        <v>11</v>
      </c>
      <c r="C19" s="31" t="s">
        <v>2</v>
      </c>
      <c r="D19" s="32" t="s">
        <v>145</v>
      </c>
      <c r="E19" s="63">
        <f aca="true" t="shared" si="3" ref="E19:K19">SUM(E20:E32)</f>
        <v>852291.2915</v>
      </c>
      <c r="F19" s="63">
        <f t="shared" si="3"/>
        <v>418383.09800000006</v>
      </c>
      <c r="G19" s="63">
        <f t="shared" si="3"/>
        <v>322370</v>
      </c>
      <c r="H19" s="63">
        <f t="shared" si="3"/>
        <v>48340</v>
      </c>
      <c r="I19" s="63">
        <f t="shared" si="3"/>
        <v>0</v>
      </c>
      <c r="J19" s="63">
        <f t="shared" si="3"/>
        <v>63198.19350000001</v>
      </c>
      <c r="K19" s="63">
        <f t="shared" si="3"/>
        <v>0</v>
      </c>
    </row>
    <row r="20" spans="1:11" s="29" customFormat="1" ht="15.75">
      <c r="A20" s="28"/>
      <c r="B20" s="28"/>
      <c r="C20" s="23">
        <v>109</v>
      </c>
      <c r="D20" s="28" t="s">
        <v>12</v>
      </c>
      <c r="E20" s="60">
        <f aca="true" t="shared" si="4" ref="E20:E25">SUM(F20:K20)</f>
        <v>96934.71320000001</v>
      </c>
      <c r="F20" s="61">
        <v>46080.71320000001</v>
      </c>
      <c r="G20" s="61">
        <v>45606</v>
      </c>
      <c r="H20" s="61">
        <v>5248</v>
      </c>
      <c r="I20" s="62">
        <v>0</v>
      </c>
      <c r="J20" s="61">
        <v>0</v>
      </c>
      <c r="K20" s="61">
        <v>0</v>
      </c>
    </row>
    <row r="21" spans="1:11" s="29" customFormat="1" ht="15.75">
      <c r="A21" s="28"/>
      <c r="B21" s="28"/>
      <c r="C21" s="23">
        <v>110</v>
      </c>
      <c r="D21" s="28" t="s">
        <v>13</v>
      </c>
      <c r="E21" s="60">
        <f t="shared" si="4"/>
        <v>50460.87150000001</v>
      </c>
      <c r="F21" s="61">
        <v>31988.87150000001</v>
      </c>
      <c r="G21" s="61">
        <v>16536</v>
      </c>
      <c r="H21" s="61">
        <v>1936</v>
      </c>
      <c r="I21" s="62">
        <v>0</v>
      </c>
      <c r="J21" s="61">
        <v>0</v>
      </c>
      <c r="K21" s="61">
        <v>0</v>
      </c>
    </row>
    <row r="22" spans="1:11" s="29" customFormat="1" ht="15.75">
      <c r="A22" s="28"/>
      <c r="B22" s="28"/>
      <c r="C22" s="23">
        <v>114</v>
      </c>
      <c r="D22" s="28" t="s">
        <v>14</v>
      </c>
      <c r="E22" s="60">
        <f t="shared" si="4"/>
        <v>119641.57220000002</v>
      </c>
      <c r="F22" s="61">
        <v>90941.57220000002</v>
      </c>
      <c r="G22" s="61">
        <v>22790</v>
      </c>
      <c r="H22" s="61">
        <v>5910</v>
      </c>
      <c r="I22" s="62">
        <v>0</v>
      </c>
      <c r="J22" s="61">
        <v>0</v>
      </c>
      <c r="K22" s="61">
        <v>0</v>
      </c>
    </row>
    <row r="23" spans="1:11" s="29" customFormat="1" ht="15.75">
      <c r="A23" s="28"/>
      <c r="B23" s="28"/>
      <c r="C23" s="23">
        <v>115</v>
      </c>
      <c r="D23" s="28" t="s">
        <v>15</v>
      </c>
      <c r="E23" s="60">
        <f t="shared" si="4"/>
        <v>73795.7412</v>
      </c>
      <c r="F23" s="61">
        <v>21933.6187</v>
      </c>
      <c r="G23" s="61">
        <v>34556</v>
      </c>
      <c r="H23" s="61">
        <v>5935</v>
      </c>
      <c r="I23" s="62">
        <v>0</v>
      </c>
      <c r="J23" s="61">
        <v>11371.122500000001</v>
      </c>
      <c r="K23" s="61">
        <v>0</v>
      </c>
    </row>
    <row r="24" spans="1:11" s="29" customFormat="1" ht="15.75">
      <c r="A24" s="28"/>
      <c r="B24" s="28"/>
      <c r="C24" s="23">
        <v>119</v>
      </c>
      <c r="D24" s="28" t="s">
        <v>16</v>
      </c>
      <c r="E24" s="60">
        <f t="shared" si="4"/>
        <v>36163.4302</v>
      </c>
      <c r="F24" s="61">
        <v>0</v>
      </c>
      <c r="G24" s="61">
        <v>19434</v>
      </c>
      <c r="H24" s="61">
        <v>2264</v>
      </c>
      <c r="I24" s="62">
        <v>0</v>
      </c>
      <c r="J24" s="61">
        <v>14465.430199999999</v>
      </c>
      <c r="K24" s="61">
        <v>0</v>
      </c>
    </row>
    <row r="25" spans="1:11" s="29" customFormat="1" ht="15.75">
      <c r="A25" s="28"/>
      <c r="B25" s="28"/>
      <c r="C25" s="23">
        <v>120</v>
      </c>
      <c r="D25" s="28" t="s">
        <v>17</v>
      </c>
      <c r="E25" s="60">
        <f t="shared" si="4"/>
        <v>157803.97300000003</v>
      </c>
      <c r="F25" s="61">
        <v>117577.97300000003</v>
      </c>
      <c r="G25" s="61">
        <v>32971</v>
      </c>
      <c r="H25" s="61">
        <v>7255</v>
      </c>
      <c r="I25" s="62">
        <v>0</v>
      </c>
      <c r="J25" s="61">
        <v>0</v>
      </c>
      <c r="K25" s="61">
        <v>0</v>
      </c>
    </row>
    <row r="26" spans="1:11" s="37" customFormat="1" ht="31.5">
      <c r="A26" s="34"/>
      <c r="B26" s="35"/>
      <c r="C26" s="36">
        <v>123</v>
      </c>
      <c r="D26" s="34" t="s">
        <v>163</v>
      </c>
      <c r="E26" s="61">
        <f aca="true" t="shared" si="5" ref="E26:E32">SUM(F26:K26)</f>
        <v>69632.8933</v>
      </c>
      <c r="F26" s="61">
        <v>47561.893299999996</v>
      </c>
      <c r="G26" s="61">
        <v>18955</v>
      </c>
      <c r="H26" s="61">
        <v>3116</v>
      </c>
      <c r="I26" s="62"/>
      <c r="J26" s="61"/>
      <c r="K26" s="61"/>
    </row>
    <row r="27" spans="1:11" s="29" customFormat="1" ht="15.75">
      <c r="A27" s="28"/>
      <c r="B27" s="28"/>
      <c r="C27" s="23">
        <v>140</v>
      </c>
      <c r="D27" s="28" t="s">
        <v>18</v>
      </c>
      <c r="E27" s="60">
        <f t="shared" si="5"/>
        <v>8130.0515</v>
      </c>
      <c r="F27" s="61">
        <v>5056.0515</v>
      </c>
      <c r="G27" s="61">
        <v>2500</v>
      </c>
      <c r="H27" s="61">
        <v>574</v>
      </c>
      <c r="I27" s="62">
        <v>0</v>
      </c>
      <c r="J27" s="61">
        <v>0</v>
      </c>
      <c r="K27" s="61">
        <v>0</v>
      </c>
    </row>
    <row r="28" spans="1:11" s="29" customFormat="1" ht="15.75">
      <c r="A28" s="28"/>
      <c r="B28" s="28"/>
      <c r="C28" s="23">
        <v>144</v>
      </c>
      <c r="D28" s="28" t="s">
        <v>19</v>
      </c>
      <c r="E28" s="60">
        <f t="shared" si="5"/>
        <v>76906.5078</v>
      </c>
      <c r="F28" s="61">
        <v>37911.50780000001</v>
      </c>
      <c r="G28" s="61">
        <v>35148</v>
      </c>
      <c r="H28" s="61">
        <v>3847</v>
      </c>
      <c r="I28" s="62">
        <v>0</v>
      </c>
      <c r="J28" s="61">
        <v>0</v>
      </c>
      <c r="K28" s="61">
        <v>0</v>
      </c>
    </row>
    <row r="29" spans="1:11" s="29" customFormat="1" ht="15.75">
      <c r="A29" s="28"/>
      <c r="B29" s="28"/>
      <c r="C29" s="36">
        <v>145</v>
      </c>
      <c r="D29" s="34" t="s">
        <v>148</v>
      </c>
      <c r="E29" s="60">
        <f t="shared" si="5"/>
        <v>13490</v>
      </c>
      <c r="F29" s="61">
        <v>7058</v>
      </c>
      <c r="G29" s="61">
        <v>5467</v>
      </c>
      <c r="H29" s="61">
        <v>965</v>
      </c>
      <c r="I29" s="62">
        <v>0</v>
      </c>
      <c r="J29" s="61"/>
      <c r="K29" s="61"/>
    </row>
    <row r="30" spans="1:11" s="29" customFormat="1" ht="15.75">
      <c r="A30" s="28"/>
      <c r="B30" s="28"/>
      <c r="C30" s="23">
        <v>149</v>
      </c>
      <c r="D30" s="28" t="s">
        <v>20</v>
      </c>
      <c r="E30" s="60">
        <f t="shared" si="5"/>
        <v>6739.993600000001</v>
      </c>
      <c r="F30" s="61">
        <v>3421.9936000000007</v>
      </c>
      <c r="G30" s="61">
        <v>2826</v>
      </c>
      <c r="H30" s="61">
        <v>492</v>
      </c>
      <c r="I30" s="62">
        <v>0</v>
      </c>
      <c r="J30" s="61">
        <v>0</v>
      </c>
      <c r="K30" s="61">
        <v>0</v>
      </c>
    </row>
    <row r="31" spans="1:11" s="29" customFormat="1" ht="15.75">
      <c r="A31" s="28"/>
      <c r="B31" s="28"/>
      <c r="C31" s="23">
        <v>150</v>
      </c>
      <c r="D31" s="28" t="s">
        <v>21</v>
      </c>
      <c r="E31" s="60">
        <f t="shared" si="5"/>
        <v>125897.64080000001</v>
      </c>
      <c r="F31" s="61"/>
      <c r="G31" s="61">
        <v>78684</v>
      </c>
      <c r="H31" s="61">
        <v>9852</v>
      </c>
      <c r="I31" s="62">
        <v>0</v>
      </c>
      <c r="J31" s="61">
        <v>37361.64080000001</v>
      </c>
      <c r="K31" s="61">
        <v>0</v>
      </c>
    </row>
    <row r="32" spans="1:11" s="29" customFormat="1" ht="15.75">
      <c r="A32" s="28"/>
      <c r="B32" s="28"/>
      <c r="C32" s="23">
        <v>154</v>
      </c>
      <c r="D32" s="28" t="s">
        <v>22</v>
      </c>
      <c r="E32" s="60">
        <f t="shared" si="5"/>
        <v>16693.9032</v>
      </c>
      <c r="F32" s="61">
        <v>8850.903200000002</v>
      </c>
      <c r="G32" s="61">
        <v>6897</v>
      </c>
      <c r="H32" s="61">
        <v>946</v>
      </c>
      <c r="I32" s="62">
        <v>0</v>
      </c>
      <c r="J32" s="61">
        <v>0</v>
      </c>
      <c r="K32" s="61">
        <v>0</v>
      </c>
    </row>
    <row r="33" spans="1:11" s="33" customFormat="1" ht="15.75">
      <c r="A33" s="30" t="s">
        <v>3</v>
      </c>
      <c r="B33" s="30" t="s">
        <v>23</v>
      </c>
      <c r="C33" s="31" t="s">
        <v>2</v>
      </c>
      <c r="D33" s="32" t="s">
        <v>24</v>
      </c>
      <c r="E33" s="63">
        <f>E34</f>
        <v>233120.57400000002</v>
      </c>
      <c r="F33" s="63">
        <f aca="true" t="shared" si="6" ref="F33:K33">F34</f>
        <v>100120.97210000001</v>
      </c>
      <c r="G33" s="63">
        <f t="shared" si="6"/>
        <v>97566</v>
      </c>
      <c r="H33" s="63">
        <f t="shared" si="6"/>
        <v>14284</v>
      </c>
      <c r="I33" s="63">
        <f t="shared" si="6"/>
        <v>0</v>
      </c>
      <c r="J33" s="63">
        <f t="shared" si="6"/>
        <v>21149.6019</v>
      </c>
      <c r="K33" s="63">
        <f t="shared" si="6"/>
        <v>0</v>
      </c>
    </row>
    <row r="34" spans="1:11" s="29" customFormat="1" ht="15.75">
      <c r="A34" s="28"/>
      <c r="B34" s="28"/>
      <c r="C34" s="23">
        <v>150</v>
      </c>
      <c r="D34" s="28" t="s">
        <v>25</v>
      </c>
      <c r="E34" s="60">
        <f>SUM(F34:K34)</f>
        <v>233120.57400000002</v>
      </c>
      <c r="F34" s="61">
        <v>100120.97210000001</v>
      </c>
      <c r="G34" s="61">
        <v>97566</v>
      </c>
      <c r="H34" s="61">
        <v>14284</v>
      </c>
      <c r="I34" s="62">
        <v>0</v>
      </c>
      <c r="J34" s="61">
        <v>21149.6019</v>
      </c>
      <c r="K34" s="61">
        <v>0</v>
      </c>
    </row>
    <row r="35" spans="1:11" s="33" customFormat="1" ht="15.75">
      <c r="A35" s="30" t="s">
        <v>3</v>
      </c>
      <c r="B35" s="30" t="s">
        <v>26</v>
      </c>
      <c r="C35" s="31" t="s">
        <v>2</v>
      </c>
      <c r="D35" s="32" t="s">
        <v>27</v>
      </c>
      <c r="E35" s="63">
        <f aca="true" t="shared" si="7" ref="E35:K35">SUM(E36:E37)</f>
        <v>163242.9853</v>
      </c>
      <c r="F35" s="63">
        <f t="shared" si="7"/>
        <v>76113.16410000001</v>
      </c>
      <c r="G35" s="63">
        <f t="shared" si="7"/>
        <v>59095</v>
      </c>
      <c r="H35" s="63">
        <f t="shared" si="7"/>
        <v>7941</v>
      </c>
      <c r="I35" s="63">
        <f t="shared" si="7"/>
        <v>0</v>
      </c>
      <c r="J35" s="63">
        <f t="shared" si="7"/>
        <v>20093.8212</v>
      </c>
      <c r="K35" s="63">
        <f t="shared" si="7"/>
        <v>0</v>
      </c>
    </row>
    <row r="36" spans="1:11" s="29" customFormat="1" ht="15.75">
      <c r="A36" s="28"/>
      <c r="B36" s="28"/>
      <c r="C36" s="23">
        <v>115</v>
      </c>
      <c r="D36" s="28" t="s">
        <v>28</v>
      </c>
      <c r="E36" s="60">
        <f>SUM(F36:K36)</f>
        <v>104273.5717</v>
      </c>
      <c r="F36" s="61">
        <v>30330.954200000007</v>
      </c>
      <c r="G36" s="61">
        <v>49686</v>
      </c>
      <c r="H36" s="61">
        <v>6232</v>
      </c>
      <c r="I36" s="62">
        <v>0</v>
      </c>
      <c r="J36" s="61">
        <v>18024.6175</v>
      </c>
      <c r="K36" s="61">
        <v>0</v>
      </c>
    </row>
    <row r="37" spans="1:11" s="29" customFormat="1" ht="15.75">
      <c r="A37" s="28"/>
      <c r="B37" s="28"/>
      <c r="C37" s="23">
        <v>120</v>
      </c>
      <c r="D37" s="28" t="s">
        <v>29</v>
      </c>
      <c r="E37" s="60">
        <f>SUM(F37:K37)</f>
        <v>58969.4136</v>
      </c>
      <c r="F37" s="61">
        <v>45782.2099</v>
      </c>
      <c r="G37" s="61">
        <v>9409</v>
      </c>
      <c r="H37" s="61">
        <v>1709</v>
      </c>
      <c r="I37" s="62">
        <v>0</v>
      </c>
      <c r="J37" s="61">
        <v>2069.2037</v>
      </c>
      <c r="K37" s="61">
        <v>0</v>
      </c>
    </row>
    <row r="38" spans="1:11" s="33" customFormat="1" ht="15.75">
      <c r="A38" s="30" t="s">
        <v>3</v>
      </c>
      <c r="B38" s="30" t="s">
        <v>30</v>
      </c>
      <c r="C38" s="31" t="s">
        <v>2</v>
      </c>
      <c r="D38" s="32" t="s">
        <v>31</v>
      </c>
      <c r="E38" s="63">
        <f>E39</f>
        <v>23339.979500000005</v>
      </c>
      <c r="F38" s="63">
        <f aca="true" t="shared" si="8" ref="F38:K38">F39</f>
        <v>13023.258200000004</v>
      </c>
      <c r="G38" s="63">
        <f t="shared" si="8"/>
        <v>5999</v>
      </c>
      <c r="H38" s="63">
        <f t="shared" si="8"/>
        <v>1287</v>
      </c>
      <c r="I38" s="63">
        <f t="shared" si="8"/>
        <v>0</v>
      </c>
      <c r="J38" s="63">
        <f t="shared" si="8"/>
        <v>3030.7213</v>
      </c>
      <c r="K38" s="63">
        <f t="shared" si="8"/>
        <v>0</v>
      </c>
    </row>
    <row r="39" spans="1:11" s="29" customFormat="1" ht="15.75">
      <c r="A39" s="28"/>
      <c r="B39" s="28"/>
      <c r="C39" s="23">
        <v>154</v>
      </c>
      <c r="D39" s="28" t="s">
        <v>32</v>
      </c>
      <c r="E39" s="60">
        <f>SUM(F39:K39)</f>
        <v>23339.979500000005</v>
      </c>
      <c r="F39" s="61">
        <v>13023.258200000004</v>
      </c>
      <c r="G39" s="61">
        <v>5999</v>
      </c>
      <c r="H39" s="61">
        <v>1287</v>
      </c>
      <c r="I39" s="62">
        <v>0</v>
      </c>
      <c r="J39" s="61">
        <v>3030.7213</v>
      </c>
      <c r="K39" s="61">
        <v>0</v>
      </c>
    </row>
    <row r="40" spans="1:11" s="33" customFormat="1" ht="15.75">
      <c r="A40" s="30" t="s">
        <v>3</v>
      </c>
      <c r="B40" s="30" t="s">
        <v>33</v>
      </c>
      <c r="C40" s="31" t="s">
        <v>2</v>
      </c>
      <c r="D40" s="32" t="s">
        <v>34</v>
      </c>
      <c r="E40" s="60">
        <f>SUM(F40:K40)</f>
        <v>338440.29000000004</v>
      </c>
      <c r="F40" s="63">
        <f aca="true" t="shared" si="9" ref="F40:K40">F41</f>
        <v>203019.29</v>
      </c>
      <c r="G40" s="63">
        <f t="shared" si="9"/>
        <v>117804</v>
      </c>
      <c r="H40" s="63">
        <f t="shared" si="9"/>
        <v>17617</v>
      </c>
      <c r="I40" s="63">
        <f t="shared" si="9"/>
        <v>0</v>
      </c>
      <c r="J40" s="63">
        <f t="shared" si="9"/>
        <v>0</v>
      </c>
      <c r="K40" s="63">
        <f t="shared" si="9"/>
        <v>0</v>
      </c>
    </row>
    <row r="41" spans="1:11" s="29" customFormat="1" ht="15.75">
      <c r="A41" s="28"/>
      <c r="B41" s="28"/>
      <c r="C41" s="23">
        <v>100</v>
      </c>
      <c r="D41" s="28" t="s">
        <v>35</v>
      </c>
      <c r="E41" s="60">
        <f>SUM(F41:K41)</f>
        <v>338440.29000000004</v>
      </c>
      <c r="F41" s="61">
        <v>203019.29</v>
      </c>
      <c r="G41" s="61">
        <v>117804</v>
      </c>
      <c r="H41" s="61">
        <v>17617</v>
      </c>
      <c r="I41" s="62">
        <v>0</v>
      </c>
      <c r="J41" s="61">
        <v>0</v>
      </c>
      <c r="K41" s="61">
        <v>0</v>
      </c>
    </row>
    <row r="42" spans="1:11" s="29" customFormat="1" ht="6.75" customHeight="1" thickBot="1">
      <c r="A42" s="50"/>
      <c r="B42" s="50"/>
      <c r="C42" s="50"/>
      <c r="D42" s="50"/>
      <c r="E42" s="64"/>
      <c r="F42" s="65"/>
      <c r="G42" s="66"/>
      <c r="H42" s="65"/>
      <c r="I42" s="67"/>
      <c r="J42" s="66"/>
      <c r="K42" s="66"/>
    </row>
    <row r="43" spans="1:11" s="24" customFormat="1" ht="16.5" thickBot="1">
      <c r="A43" s="73" t="s">
        <v>36</v>
      </c>
      <c r="B43" s="74"/>
      <c r="C43" s="48" t="s">
        <v>2</v>
      </c>
      <c r="D43" s="49" t="s">
        <v>37</v>
      </c>
      <c r="E43" s="57">
        <f>E44+E46+E48+E50</f>
        <v>356843</v>
      </c>
      <c r="F43" s="57">
        <f aca="true" t="shared" si="10" ref="F43:K43">F44+F46+F48+F50</f>
        <v>120335</v>
      </c>
      <c r="G43" s="57">
        <f t="shared" si="10"/>
        <v>135460</v>
      </c>
      <c r="H43" s="57">
        <f t="shared" si="10"/>
        <v>21617</v>
      </c>
      <c r="I43" s="57">
        <f t="shared" si="10"/>
        <v>0</v>
      </c>
      <c r="J43" s="57">
        <f t="shared" si="10"/>
        <v>79431</v>
      </c>
      <c r="K43" s="58">
        <f t="shared" si="10"/>
        <v>0</v>
      </c>
    </row>
    <row r="44" spans="1:11" s="24" customFormat="1" ht="15.75">
      <c r="A44" s="45" t="s">
        <v>6</v>
      </c>
      <c r="B44" s="45" t="s">
        <v>3</v>
      </c>
      <c r="C44" s="46" t="s">
        <v>2</v>
      </c>
      <c r="D44" s="47" t="s">
        <v>38</v>
      </c>
      <c r="E44" s="59">
        <f>E45</f>
        <v>56845</v>
      </c>
      <c r="F44" s="59">
        <f aca="true" t="shared" si="11" ref="F44:K44">F45</f>
        <v>0</v>
      </c>
      <c r="G44" s="59">
        <f t="shared" si="11"/>
        <v>33429</v>
      </c>
      <c r="H44" s="59">
        <f t="shared" si="11"/>
        <v>3740</v>
      </c>
      <c r="I44" s="59">
        <f t="shared" si="11"/>
        <v>0</v>
      </c>
      <c r="J44" s="59">
        <f t="shared" si="11"/>
        <v>19676</v>
      </c>
      <c r="K44" s="59">
        <f t="shared" si="11"/>
        <v>0</v>
      </c>
    </row>
    <row r="45" spans="1:11" s="29" customFormat="1" ht="15.75">
      <c r="A45" s="28"/>
      <c r="B45" s="28"/>
      <c r="C45" s="23">
        <v>125</v>
      </c>
      <c r="D45" s="28" t="s">
        <v>39</v>
      </c>
      <c r="E45" s="60">
        <f>SUM(F45:K45)</f>
        <v>56845</v>
      </c>
      <c r="F45" s="68">
        <v>0</v>
      </c>
      <c r="G45" s="61">
        <v>33429</v>
      </c>
      <c r="H45" s="61">
        <v>3740</v>
      </c>
      <c r="I45" s="62">
        <v>0</v>
      </c>
      <c r="J45" s="61">
        <v>19676</v>
      </c>
      <c r="K45" s="61">
        <v>0</v>
      </c>
    </row>
    <row r="46" spans="1:11" s="24" customFormat="1" ht="15.75">
      <c r="A46" s="25" t="s">
        <v>6</v>
      </c>
      <c r="B46" s="25" t="s">
        <v>6</v>
      </c>
      <c r="C46" s="26" t="s">
        <v>2</v>
      </c>
      <c r="D46" s="27" t="s">
        <v>40</v>
      </c>
      <c r="E46" s="69">
        <f>E47</f>
        <v>64759</v>
      </c>
      <c r="F46" s="69">
        <f aca="true" t="shared" si="12" ref="F46:K46">F47</f>
        <v>42530</v>
      </c>
      <c r="G46" s="69">
        <f t="shared" si="12"/>
        <v>18853</v>
      </c>
      <c r="H46" s="69">
        <f t="shared" si="12"/>
        <v>3376</v>
      </c>
      <c r="I46" s="69">
        <f t="shared" si="12"/>
        <v>0</v>
      </c>
      <c r="J46" s="69">
        <f t="shared" si="12"/>
        <v>0</v>
      </c>
      <c r="K46" s="69">
        <f t="shared" si="12"/>
        <v>0</v>
      </c>
    </row>
    <row r="47" spans="1:11" s="29" customFormat="1" ht="15.75">
      <c r="A47" s="28"/>
      <c r="B47" s="28"/>
      <c r="C47" s="23">
        <v>106</v>
      </c>
      <c r="D47" s="28" t="s">
        <v>41</v>
      </c>
      <c r="E47" s="60">
        <f>SUM(F47:K47)</f>
        <v>64759</v>
      </c>
      <c r="F47" s="61">
        <v>42530</v>
      </c>
      <c r="G47" s="61">
        <v>18853</v>
      </c>
      <c r="H47" s="61">
        <v>3376</v>
      </c>
      <c r="I47" s="62">
        <v>0</v>
      </c>
      <c r="J47" s="61"/>
      <c r="K47" s="61">
        <v>0</v>
      </c>
    </row>
    <row r="48" spans="1:11" s="24" customFormat="1" ht="15.75">
      <c r="A48" s="25" t="s">
        <v>6</v>
      </c>
      <c r="B48" s="25" t="s">
        <v>11</v>
      </c>
      <c r="C48" s="26" t="s">
        <v>2</v>
      </c>
      <c r="D48" s="27" t="s">
        <v>42</v>
      </c>
      <c r="E48" s="69">
        <f>E49</f>
        <v>206237</v>
      </c>
      <c r="F48" s="69">
        <f aca="true" t="shared" si="13" ref="F48:K48">F49</f>
        <v>77805</v>
      </c>
      <c r="G48" s="69">
        <f t="shared" si="13"/>
        <v>70979</v>
      </c>
      <c r="H48" s="69">
        <f t="shared" si="13"/>
        <v>12432</v>
      </c>
      <c r="I48" s="69">
        <f t="shared" si="13"/>
        <v>0</v>
      </c>
      <c r="J48" s="69">
        <f t="shared" si="13"/>
        <v>45021</v>
      </c>
      <c r="K48" s="69">
        <f t="shared" si="13"/>
        <v>0</v>
      </c>
    </row>
    <row r="49" spans="1:11" s="29" customFormat="1" ht="15.75">
      <c r="A49" s="28"/>
      <c r="B49" s="28"/>
      <c r="C49" s="23">
        <v>139</v>
      </c>
      <c r="D49" s="28" t="s">
        <v>43</v>
      </c>
      <c r="E49" s="60">
        <f>SUM(F49:K49)</f>
        <v>206237</v>
      </c>
      <c r="F49" s="61">
        <v>77805</v>
      </c>
      <c r="G49" s="61">
        <v>70979</v>
      </c>
      <c r="H49" s="61">
        <v>12432</v>
      </c>
      <c r="I49" s="62">
        <v>0</v>
      </c>
      <c r="J49" s="61">
        <v>45021</v>
      </c>
      <c r="K49" s="61">
        <v>0</v>
      </c>
    </row>
    <row r="50" spans="1:11" s="24" customFormat="1" ht="15.75">
      <c r="A50" s="25" t="s">
        <v>6</v>
      </c>
      <c r="B50" s="25" t="s">
        <v>23</v>
      </c>
      <c r="C50" s="26" t="s">
        <v>2</v>
      </c>
      <c r="D50" s="27" t="s">
        <v>44</v>
      </c>
      <c r="E50" s="69">
        <f>E51</f>
        <v>29002</v>
      </c>
      <c r="F50" s="69">
        <f aca="true" t="shared" si="14" ref="F50:K50">F51</f>
        <v>0</v>
      </c>
      <c r="G50" s="69">
        <f t="shared" si="14"/>
        <v>12199</v>
      </c>
      <c r="H50" s="69">
        <f t="shared" si="14"/>
        <v>2069</v>
      </c>
      <c r="I50" s="69">
        <f t="shared" si="14"/>
        <v>0</v>
      </c>
      <c r="J50" s="69">
        <f t="shared" si="14"/>
        <v>14734</v>
      </c>
      <c r="K50" s="69">
        <f t="shared" si="14"/>
        <v>0</v>
      </c>
    </row>
    <row r="51" spans="1:11" s="29" customFormat="1" ht="15.75">
      <c r="A51" s="28"/>
      <c r="B51" s="28"/>
      <c r="C51" s="23">
        <v>107</v>
      </c>
      <c r="D51" s="28" t="s">
        <v>45</v>
      </c>
      <c r="E51" s="60">
        <f>SUM(F51:K51)</f>
        <v>29002</v>
      </c>
      <c r="F51" s="68">
        <v>0</v>
      </c>
      <c r="G51" s="61">
        <v>12199</v>
      </c>
      <c r="H51" s="61">
        <v>2069</v>
      </c>
      <c r="I51" s="62">
        <v>0</v>
      </c>
      <c r="J51" s="61">
        <v>14734</v>
      </c>
      <c r="K51" s="61">
        <v>0</v>
      </c>
    </row>
    <row r="52" spans="1:11" s="29" customFormat="1" ht="8.25" customHeight="1" thickBot="1">
      <c r="A52" s="50"/>
      <c r="B52" s="50"/>
      <c r="C52" s="50"/>
      <c r="D52" s="50"/>
      <c r="E52" s="64"/>
      <c r="F52" s="65"/>
      <c r="G52" s="66"/>
      <c r="H52" s="66"/>
      <c r="I52" s="67"/>
      <c r="J52" s="66"/>
      <c r="K52" s="66"/>
    </row>
    <row r="53" spans="1:11" s="24" customFormat="1" ht="16.5" thickBot="1">
      <c r="A53" s="73" t="s">
        <v>46</v>
      </c>
      <c r="B53" s="74"/>
      <c r="C53" s="48" t="s">
        <v>2</v>
      </c>
      <c r="D53" s="49" t="s">
        <v>47</v>
      </c>
      <c r="E53" s="57">
        <f>E54</f>
        <v>4279437</v>
      </c>
      <c r="F53" s="57">
        <f aca="true" t="shared" si="15" ref="F53:J54">F54</f>
        <v>1109211</v>
      </c>
      <c r="G53" s="57">
        <f t="shared" si="15"/>
        <v>2077978</v>
      </c>
      <c r="H53" s="57">
        <f t="shared" si="15"/>
        <v>542465</v>
      </c>
      <c r="I53" s="57">
        <f t="shared" si="15"/>
        <v>0</v>
      </c>
      <c r="J53" s="57">
        <f t="shared" si="15"/>
        <v>549783</v>
      </c>
      <c r="K53" s="58">
        <f>K54</f>
        <v>0</v>
      </c>
    </row>
    <row r="54" spans="1:11" s="24" customFormat="1" ht="15.75">
      <c r="A54" s="45" t="s">
        <v>23</v>
      </c>
      <c r="B54" s="45" t="s">
        <v>3</v>
      </c>
      <c r="C54" s="46" t="s">
        <v>2</v>
      </c>
      <c r="D54" s="47" t="s">
        <v>48</v>
      </c>
      <c r="E54" s="59">
        <f>E55</f>
        <v>4279437</v>
      </c>
      <c r="F54" s="59">
        <f t="shared" si="15"/>
        <v>1109211</v>
      </c>
      <c r="G54" s="59">
        <f t="shared" si="15"/>
        <v>2077978</v>
      </c>
      <c r="H54" s="59">
        <f t="shared" si="15"/>
        <v>542465</v>
      </c>
      <c r="I54" s="59">
        <f t="shared" si="15"/>
        <v>0</v>
      </c>
      <c r="J54" s="59">
        <f t="shared" si="15"/>
        <v>549783</v>
      </c>
      <c r="K54" s="59">
        <f>K55</f>
        <v>0</v>
      </c>
    </row>
    <row r="55" spans="1:11" s="29" customFormat="1" ht="15.75">
      <c r="A55" s="28"/>
      <c r="B55" s="28"/>
      <c r="C55" s="23">
        <v>116</v>
      </c>
      <c r="D55" s="28" t="s">
        <v>49</v>
      </c>
      <c r="E55" s="60">
        <f>SUM(F55:K55)</f>
        <v>4279437</v>
      </c>
      <c r="F55" s="61">
        <v>1109211</v>
      </c>
      <c r="G55" s="61">
        <v>2077978</v>
      </c>
      <c r="H55" s="61">
        <v>542465</v>
      </c>
      <c r="I55" s="62">
        <v>0</v>
      </c>
      <c r="J55" s="61">
        <v>549783</v>
      </c>
      <c r="K55" s="61">
        <v>0</v>
      </c>
    </row>
    <row r="56" spans="1:11" s="29" customFormat="1" ht="6.75" customHeight="1" thickBot="1">
      <c r="A56" s="50"/>
      <c r="B56" s="50"/>
      <c r="C56" s="50"/>
      <c r="D56" s="50"/>
      <c r="E56" s="64"/>
      <c r="F56" s="65"/>
      <c r="G56" s="66"/>
      <c r="H56" s="66"/>
      <c r="I56" s="67"/>
      <c r="J56" s="66"/>
      <c r="K56" s="66"/>
    </row>
    <row r="57" spans="1:11" s="24" customFormat="1" ht="32.25" thickBot="1">
      <c r="A57" s="73" t="s">
        <v>50</v>
      </c>
      <c r="B57" s="74"/>
      <c r="C57" s="48" t="s">
        <v>2</v>
      </c>
      <c r="D57" s="49" t="s">
        <v>135</v>
      </c>
      <c r="E57" s="57">
        <f aca="true" t="shared" si="16" ref="E57:K57">E58+E60+E63+E65+E67+E69+E71</f>
        <v>10852467</v>
      </c>
      <c r="F57" s="57">
        <f t="shared" si="16"/>
        <v>2812380</v>
      </c>
      <c r="G57" s="57">
        <f t="shared" si="16"/>
        <v>4632061</v>
      </c>
      <c r="H57" s="57">
        <f t="shared" si="16"/>
        <v>2191926</v>
      </c>
      <c r="I57" s="57">
        <f t="shared" si="16"/>
        <v>0</v>
      </c>
      <c r="J57" s="57">
        <f t="shared" si="16"/>
        <v>1216100</v>
      </c>
      <c r="K57" s="58">
        <f t="shared" si="16"/>
        <v>0</v>
      </c>
    </row>
    <row r="58" spans="1:11" s="24" customFormat="1" ht="15.75">
      <c r="A58" s="45" t="s">
        <v>26</v>
      </c>
      <c r="B58" s="45" t="s">
        <v>3</v>
      </c>
      <c r="C58" s="46" t="s">
        <v>2</v>
      </c>
      <c r="D58" s="47" t="s">
        <v>51</v>
      </c>
      <c r="E58" s="59">
        <f aca="true" t="shared" si="17" ref="E58:K58">E59</f>
        <v>4322848</v>
      </c>
      <c r="F58" s="59">
        <f t="shared" si="17"/>
        <v>2000181</v>
      </c>
      <c r="G58" s="59">
        <f t="shared" si="17"/>
        <v>1553317</v>
      </c>
      <c r="H58" s="59">
        <f t="shared" si="17"/>
        <v>496543</v>
      </c>
      <c r="I58" s="59">
        <f t="shared" si="17"/>
        <v>0</v>
      </c>
      <c r="J58" s="59">
        <f t="shared" si="17"/>
        <v>272807</v>
      </c>
      <c r="K58" s="59">
        <f t="shared" si="17"/>
        <v>0</v>
      </c>
    </row>
    <row r="59" spans="1:11" s="29" customFormat="1" ht="15.75">
      <c r="A59" s="28"/>
      <c r="B59" s="28"/>
      <c r="C59" s="23">
        <v>117</v>
      </c>
      <c r="D59" s="28" t="s">
        <v>52</v>
      </c>
      <c r="E59" s="60">
        <f>SUM(F59:K59)</f>
        <v>4322848</v>
      </c>
      <c r="F59" s="61">
        <v>2000181</v>
      </c>
      <c r="G59" s="61">
        <v>1553317</v>
      </c>
      <c r="H59" s="61">
        <v>496543</v>
      </c>
      <c r="I59" s="62">
        <v>0</v>
      </c>
      <c r="J59" s="61">
        <v>272807</v>
      </c>
      <c r="K59" s="61">
        <v>0</v>
      </c>
    </row>
    <row r="60" spans="1:11" s="24" customFormat="1" ht="15.75">
      <c r="A60" s="25" t="s">
        <v>26</v>
      </c>
      <c r="B60" s="25" t="s">
        <v>11</v>
      </c>
      <c r="C60" s="26" t="s">
        <v>2</v>
      </c>
      <c r="D60" s="27" t="s">
        <v>164</v>
      </c>
      <c r="E60" s="69">
        <f aca="true" t="shared" si="18" ref="E60:K60">SUM(E61:E62)</f>
        <v>4755898</v>
      </c>
      <c r="F60" s="69">
        <f t="shared" si="18"/>
        <v>28882</v>
      </c>
      <c r="G60" s="69">
        <f t="shared" si="18"/>
        <v>2275502</v>
      </c>
      <c r="H60" s="69">
        <f t="shared" si="18"/>
        <v>1613558</v>
      </c>
      <c r="I60" s="69">
        <f t="shared" si="18"/>
        <v>0</v>
      </c>
      <c r="J60" s="69">
        <f t="shared" si="18"/>
        <v>837956</v>
      </c>
      <c r="K60" s="69">
        <f t="shared" si="18"/>
        <v>0</v>
      </c>
    </row>
    <row r="61" spans="1:11" s="29" customFormat="1" ht="15.75">
      <c r="A61" s="28"/>
      <c r="B61" s="28"/>
      <c r="C61" s="23">
        <v>137</v>
      </c>
      <c r="D61" s="28" t="s">
        <v>53</v>
      </c>
      <c r="E61" s="60">
        <f>SUM(F61:K61)</f>
        <v>50802</v>
      </c>
      <c r="F61" s="61">
        <v>23516</v>
      </c>
      <c r="G61" s="61">
        <v>22536</v>
      </c>
      <c r="H61" s="61">
        <v>1933</v>
      </c>
      <c r="I61" s="62">
        <v>0</v>
      </c>
      <c r="J61" s="61">
        <v>2817</v>
      </c>
      <c r="K61" s="61">
        <v>0</v>
      </c>
    </row>
    <row r="62" spans="1:11" s="29" customFormat="1" ht="15.75">
      <c r="A62" s="28"/>
      <c r="B62" s="28"/>
      <c r="C62" s="23">
        <v>138</v>
      </c>
      <c r="D62" s="28" t="s">
        <v>54</v>
      </c>
      <c r="E62" s="60">
        <f>SUM(F62:K62)</f>
        <v>4705096</v>
      </c>
      <c r="F62" s="61">
        <v>5366</v>
      </c>
      <c r="G62" s="61">
        <v>2252966</v>
      </c>
      <c r="H62" s="61">
        <v>1611625</v>
      </c>
      <c r="I62" s="62">
        <v>0</v>
      </c>
      <c r="J62" s="61">
        <v>835139</v>
      </c>
      <c r="K62" s="61">
        <v>0</v>
      </c>
    </row>
    <row r="63" spans="1:11" s="24" customFormat="1" ht="15.75">
      <c r="A63" s="25" t="s">
        <v>26</v>
      </c>
      <c r="B63" s="25" t="s">
        <v>26</v>
      </c>
      <c r="C63" s="26" t="s">
        <v>2</v>
      </c>
      <c r="D63" s="27" t="s">
        <v>55</v>
      </c>
      <c r="E63" s="69">
        <f>E64</f>
        <v>1197534</v>
      </c>
      <c r="F63" s="69">
        <f aca="true" t="shared" si="19" ref="F63:K63">F64</f>
        <v>483680</v>
      </c>
      <c r="G63" s="69">
        <f t="shared" si="19"/>
        <v>612655</v>
      </c>
      <c r="H63" s="69">
        <f t="shared" si="19"/>
        <v>52429</v>
      </c>
      <c r="I63" s="69">
        <f t="shared" si="19"/>
        <v>0</v>
      </c>
      <c r="J63" s="69">
        <f t="shared" si="19"/>
        <v>48770</v>
      </c>
      <c r="K63" s="69">
        <f t="shared" si="19"/>
        <v>0</v>
      </c>
    </row>
    <row r="64" spans="1:11" s="29" customFormat="1" ht="15.75">
      <c r="A64" s="34"/>
      <c r="B64" s="34"/>
      <c r="C64" s="23">
        <v>118</v>
      </c>
      <c r="D64" s="28" t="s">
        <v>149</v>
      </c>
      <c r="E64" s="60">
        <f>SUM(F64:K64)</f>
        <v>1197534</v>
      </c>
      <c r="F64" s="61">
        <v>483680</v>
      </c>
      <c r="G64" s="61">
        <v>612655</v>
      </c>
      <c r="H64" s="61">
        <v>52429</v>
      </c>
      <c r="I64" s="62"/>
      <c r="J64" s="61">
        <v>48770</v>
      </c>
      <c r="K64" s="61"/>
    </row>
    <row r="65" spans="1:11" s="24" customFormat="1" ht="15.75">
      <c r="A65" s="25" t="s">
        <v>26</v>
      </c>
      <c r="B65" s="25" t="s">
        <v>56</v>
      </c>
      <c r="C65" s="26" t="s">
        <v>2</v>
      </c>
      <c r="D65" s="27" t="s">
        <v>57</v>
      </c>
      <c r="E65" s="69">
        <f aca="true" t="shared" si="20" ref="E65:K65">E66</f>
        <v>241539</v>
      </c>
      <c r="F65" s="69">
        <f t="shared" si="20"/>
        <v>131527</v>
      </c>
      <c r="G65" s="69">
        <f t="shared" si="20"/>
        <v>71616</v>
      </c>
      <c r="H65" s="69">
        <f t="shared" si="20"/>
        <v>13466</v>
      </c>
      <c r="I65" s="69">
        <f t="shared" si="20"/>
        <v>0</v>
      </c>
      <c r="J65" s="69">
        <f t="shared" si="20"/>
        <v>24930</v>
      </c>
      <c r="K65" s="69">
        <f t="shared" si="20"/>
        <v>0</v>
      </c>
    </row>
    <row r="66" spans="1:11" s="29" customFormat="1" ht="15.75">
      <c r="A66" s="28"/>
      <c r="B66" s="28"/>
      <c r="C66" s="23">
        <v>135</v>
      </c>
      <c r="D66" s="28" t="s">
        <v>58</v>
      </c>
      <c r="E66" s="60">
        <f>SUM(F66:K66)</f>
        <v>241539</v>
      </c>
      <c r="F66" s="61">
        <v>131527</v>
      </c>
      <c r="G66" s="61">
        <v>71616</v>
      </c>
      <c r="H66" s="61">
        <v>13466</v>
      </c>
      <c r="I66" s="62">
        <v>0</v>
      </c>
      <c r="J66" s="61">
        <v>24930</v>
      </c>
      <c r="K66" s="61">
        <v>0</v>
      </c>
    </row>
    <row r="67" spans="1:11" s="24" customFormat="1" ht="15.75">
      <c r="A67" s="25" t="s">
        <v>26</v>
      </c>
      <c r="B67" s="25" t="s">
        <v>30</v>
      </c>
      <c r="C67" s="26" t="s">
        <v>2</v>
      </c>
      <c r="D67" s="27" t="s">
        <v>59</v>
      </c>
      <c r="E67" s="69">
        <f aca="true" t="shared" si="21" ref="E67:K67">E68</f>
        <v>126574</v>
      </c>
      <c r="F67" s="69">
        <f t="shared" si="21"/>
        <v>75756</v>
      </c>
      <c r="G67" s="69">
        <f t="shared" si="21"/>
        <v>36971</v>
      </c>
      <c r="H67" s="69">
        <f t="shared" si="21"/>
        <v>5746</v>
      </c>
      <c r="I67" s="69">
        <f t="shared" si="21"/>
        <v>0</v>
      </c>
      <c r="J67" s="69">
        <f t="shared" si="21"/>
        <v>8101</v>
      </c>
      <c r="K67" s="69">
        <f t="shared" si="21"/>
        <v>0</v>
      </c>
    </row>
    <row r="68" spans="1:11" s="29" customFormat="1" ht="15.75">
      <c r="A68" s="28"/>
      <c r="B68" s="28"/>
      <c r="C68" s="23">
        <v>108</v>
      </c>
      <c r="D68" s="28" t="s">
        <v>60</v>
      </c>
      <c r="E68" s="60">
        <f>SUM(F68:K68)</f>
        <v>126574</v>
      </c>
      <c r="F68" s="61">
        <v>75756</v>
      </c>
      <c r="G68" s="61">
        <v>36971</v>
      </c>
      <c r="H68" s="61">
        <v>5746</v>
      </c>
      <c r="I68" s="62">
        <v>0</v>
      </c>
      <c r="J68" s="61">
        <v>8101</v>
      </c>
      <c r="K68" s="61">
        <v>0</v>
      </c>
    </row>
    <row r="69" spans="1:11" s="24" customFormat="1" ht="15.75">
      <c r="A69" s="25" t="s">
        <v>26</v>
      </c>
      <c r="B69" s="25" t="s">
        <v>61</v>
      </c>
      <c r="C69" s="26" t="s">
        <v>2</v>
      </c>
      <c r="D69" s="27" t="s">
        <v>62</v>
      </c>
      <c r="E69" s="69">
        <f aca="true" t="shared" si="22" ref="E69:K69">E70</f>
        <v>127826</v>
      </c>
      <c r="F69" s="69">
        <f t="shared" si="22"/>
        <v>92354</v>
      </c>
      <c r="G69" s="69">
        <f t="shared" si="22"/>
        <v>30365</v>
      </c>
      <c r="H69" s="69">
        <f t="shared" si="22"/>
        <v>2893</v>
      </c>
      <c r="I69" s="69">
        <f t="shared" si="22"/>
        <v>0</v>
      </c>
      <c r="J69" s="69">
        <f t="shared" si="22"/>
        <v>2214</v>
      </c>
      <c r="K69" s="69">
        <f t="shared" si="22"/>
        <v>0</v>
      </c>
    </row>
    <row r="70" spans="1:11" s="29" customFormat="1" ht="15.75">
      <c r="A70" s="28"/>
      <c r="B70" s="28"/>
      <c r="C70" s="23">
        <v>151</v>
      </c>
      <c r="D70" s="28" t="s">
        <v>63</v>
      </c>
      <c r="E70" s="60">
        <f>SUM(F70:K70)</f>
        <v>127826</v>
      </c>
      <c r="F70" s="61">
        <v>92354</v>
      </c>
      <c r="G70" s="61">
        <v>30365</v>
      </c>
      <c r="H70" s="61">
        <v>2893</v>
      </c>
      <c r="I70" s="62">
        <v>0</v>
      </c>
      <c r="J70" s="61">
        <v>2214</v>
      </c>
      <c r="K70" s="61">
        <v>0</v>
      </c>
    </row>
    <row r="71" spans="1:11" s="24" customFormat="1" ht="15.75">
      <c r="A71" s="25" t="s">
        <v>26</v>
      </c>
      <c r="B71" s="25" t="s">
        <v>64</v>
      </c>
      <c r="C71" s="26" t="s">
        <v>2</v>
      </c>
      <c r="D71" s="27" t="s">
        <v>65</v>
      </c>
      <c r="E71" s="69">
        <f aca="true" t="shared" si="23" ref="E71:K71">E72</f>
        <v>80248</v>
      </c>
      <c r="F71" s="69">
        <f t="shared" si="23"/>
        <v>0</v>
      </c>
      <c r="G71" s="69">
        <f t="shared" si="23"/>
        <v>51635</v>
      </c>
      <c r="H71" s="69">
        <f t="shared" si="23"/>
        <v>7291</v>
      </c>
      <c r="I71" s="69">
        <f t="shared" si="23"/>
        <v>0</v>
      </c>
      <c r="J71" s="69">
        <f t="shared" si="23"/>
        <v>21322</v>
      </c>
      <c r="K71" s="69">
        <f t="shared" si="23"/>
        <v>0</v>
      </c>
    </row>
    <row r="72" spans="1:11" s="29" customFormat="1" ht="15.75">
      <c r="A72" s="28"/>
      <c r="B72" s="28"/>
      <c r="C72" s="23">
        <v>102</v>
      </c>
      <c r="D72" s="28" t="s">
        <v>66</v>
      </c>
      <c r="E72" s="60">
        <f>SUM(F72:K72)</f>
        <v>80248</v>
      </c>
      <c r="F72" s="68">
        <v>0</v>
      </c>
      <c r="G72" s="61">
        <v>51635</v>
      </c>
      <c r="H72" s="61">
        <v>7291</v>
      </c>
      <c r="I72" s="62">
        <v>0</v>
      </c>
      <c r="J72" s="61">
        <v>21322</v>
      </c>
      <c r="K72" s="61">
        <v>0</v>
      </c>
    </row>
    <row r="73" spans="1:11" s="29" customFormat="1" ht="8.25" customHeight="1" thickBot="1">
      <c r="A73" s="50"/>
      <c r="B73" s="50"/>
      <c r="C73" s="50"/>
      <c r="D73" s="50"/>
      <c r="E73" s="64"/>
      <c r="F73" s="65"/>
      <c r="G73" s="66"/>
      <c r="H73" s="66"/>
      <c r="I73" s="67"/>
      <c r="J73" s="66"/>
      <c r="K73" s="66"/>
    </row>
    <row r="74" spans="1:11" s="24" customFormat="1" ht="32.25" thickBot="1">
      <c r="A74" s="73" t="s">
        <v>67</v>
      </c>
      <c r="B74" s="74"/>
      <c r="C74" s="48" t="s">
        <v>2</v>
      </c>
      <c r="D74" s="49" t="s">
        <v>68</v>
      </c>
      <c r="E74" s="57">
        <f aca="true" t="shared" si="24" ref="E74:K74">E75</f>
        <v>452129</v>
      </c>
      <c r="F74" s="57">
        <f t="shared" si="24"/>
        <v>270938</v>
      </c>
      <c r="G74" s="57">
        <f t="shared" si="24"/>
        <v>65811</v>
      </c>
      <c r="H74" s="57">
        <f t="shared" si="24"/>
        <v>115380</v>
      </c>
      <c r="I74" s="57">
        <f t="shared" si="24"/>
        <v>0</v>
      </c>
      <c r="J74" s="57">
        <f t="shared" si="24"/>
        <v>0</v>
      </c>
      <c r="K74" s="58">
        <f t="shared" si="24"/>
        <v>0</v>
      </c>
    </row>
    <row r="75" spans="1:11" s="24" customFormat="1" ht="15.75">
      <c r="A75" s="45" t="s">
        <v>69</v>
      </c>
      <c r="B75" s="45" t="s">
        <v>6</v>
      </c>
      <c r="C75" s="46" t="s">
        <v>2</v>
      </c>
      <c r="D75" s="47" t="s">
        <v>70</v>
      </c>
      <c r="E75" s="59">
        <f>SUM(E76:E77)</f>
        <v>452129</v>
      </c>
      <c r="F75" s="59">
        <f>SUM(F76:F77)</f>
        <v>270938</v>
      </c>
      <c r="G75" s="59">
        <f>SUM(G76:G77)</f>
        <v>65811</v>
      </c>
      <c r="H75" s="59">
        <f>SUM(H76:H77)</f>
        <v>115380</v>
      </c>
      <c r="I75" s="59">
        <f>SUM(I76:I76)</f>
        <v>0</v>
      </c>
      <c r="J75" s="59">
        <f>SUM(J76:J76)</f>
        <v>0</v>
      </c>
      <c r="K75" s="59">
        <f>SUM(K76:K76)</f>
        <v>0</v>
      </c>
    </row>
    <row r="76" spans="1:11" s="29" customFormat="1" ht="15.75">
      <c r="A76" s="28"/>
      <c r="B76" s="28"/>
      <c r="C76" s="23">
        <v>120</v>
      </c>
      <c r="D76" s="28" t="s">
        <v>71</v>
      </c>
      <c r="E76" s="60">
        <f>SUM(F76:K76)</f>
        <v>440228</v>
      </c>
      <c r="F76" s="61">
        <f>263612+7326</f>
        <v>270938</v>
      </c>
      <c r="G76" s="61">
        <f>59809+1434</f>
        <v>61243</v>
      </c>
      <c r="H76" s="61">
        <f>53519+54528</f>
        <v>108047</v>
      </c>
      <c r="I76" s="62">
        <v>0</v>
      </c>
      <c r="J76" s="61">
        <v>0</v>
      </c>
      <c r="K76" s="61">
        <v>0</v>
      </c>
    </row>
    <row r="77" spans="1:11" s="29" customFormat="1" ht="24.75" customHeight="1">
      <c r="A77" s="34"/>
      <c r="B77" s="34"/>
      <c r="C77" s="36">
        <v>146</v>
      </c>
      <c r="D77" s="34" t="s">
        <v>150</v>
      </c>
      <c r="E77" s="60">
        <f>SUM(F77:K77)</f>
        <v>11901</v>
      </c>
      <c r="F77" s="61"/>
      <c r="G77" s="61">
        <f>4568</f>
        <v>4568</v>
      </c>
      <c r="H77" s="61">
        <f>7333</f>
        <v>7333</v>
      </c>
      <c r="I77" s="62"/>
      <c r="J77" s="61"/>
      <c r="K77" s="61"/>
    </row>
    <row r="78" spans="1:11" s="29" customFormat="1" ht="8.25" customHeight="1" thickBot="1">
      <c r="A78" s="50"/>
      <c r="B78" s="50"/>
      <c r="C78" s="50"/>
      <c r="D78" s="50"/>
      <c r="E78" s="64"/>
      <c r="F78" s="65"/>
      <c r="G78" s="66"/>
      <c r="H78" s="66"/>
      <c r="I78" s="67"/>
      <c r="J78" s="66"/>
      <c r="K78" s="66"/>
    </row>
    <row r="79" spans="1:11" s="24" customFormat="1" ht="16.5" thickBot="1">
      <c r="A79" s="73" t="s">
        <v>72</v>
      </c>
      <c r="B79" s="74"/>
      <c r="C79" s="48" t="s">
        <v>2</v>
      </c>
      <c r="D79" s="49" t="s">
        <v>73</v>
      </c>
      <c r="E79" s="57">
        <f aca="true" t="shared" si="25" ref="E79:K79">E80</f>
        <v>17693</v>
      </c>
      <c r="F79" s="57">
        <f t="shared" si="25"/>
        <v>1535</v>
      </c>
      <c r="G79" s="57">
        <f t="shared" si="25"/>
        <v>15749</v>
      </c>
      <c r="H79" s="57">
        <f t="shared" si="25"/>
        <v>409</v>
      </c>
      <c r="I79" s="57">
        <f t="shared" si="25"/>
        <v>0</v>
      </c>
      <c r="J79" s="57">
        <f t="shared" si="25"/>
        <v>0</v>
      </c>
      <c r="K79" s="58">
        <f t="shared" si="25"/>
        <v>0</v>
      </c>
    </row>
    <row r="80" spans="1:11" s="24" customFormat="1" ht="15.75">
      <c r="A80" s="45" t="s">
        <v>30</v>
      </c>
      <c r="B80" s="45" t="s">
        <v>26</v>
      </c>
      <c r="C80" s="46" t="s">
        <v>2</v>
      </c>
      <c r="D80" s="47" t="s">
        <v>157</v>
      </c>
      <c r="E80" s="59">
        <f aca="true" t="shared" si="26" ref="E80:K80">SUM(E81:E83)</f>
        <v>17693</v>
      </c>
      <c r="F80" s="59">
        <f t="shared" si="26"/>
        <v>1535</v>
      </c>
      <c r="G80" s="59">
        <f t="shared" si="26"/>
        <v>15749</v>
      </c>
      <c r="H80" s="59">
        <f t="shared" si="26"/>
        <v>409</v>
      </c>
      <c r="I80" s="59">
        <f t="shared" si="26"/>
        <v>0</v>
      </c>
      <c r="J80" s="59">
        <f t="shared" si="26"/>
        <v>0</v>
      </c>
      <c r="K80" s="59">
        <f t="shared" si="26"/>
        <v>0</v>
      </c>
    </row>
    <row r="81" spans="1:11" s="29" customFormat="1" ht="15.75">
      <c r="A81" s="28"/>
      <c r="B81" s="28"/>
      <c r="C81" s="23">
        <v>120</v>
      </c>
      <c r="D81" s="28" t="s">
        <v>165</v>
      </c>
      <c r="E81" s="60">
        <f>SUM(F81:K81)</f>
        <v>1535</v>
      </c>
      <c r="F81" s="61">
        <v>1535</v>
      </c>
      <c r="G81" s="61">
        <v>0</v>
      </c>
      <c r="H81" s="61">
        <v>0</v>
      </c>
      <c r="I81" s="62">
        <v>0</v>
      </c>
      <c r="J81" s="61">
        <v>0</v>
      </c>
      <c r="K81" s="61">
        <v>0</v>
      </c>
    </row>
    <row r="82" spans="1:11" s="29" customFormat="1" ht="15.75">
      <c r="A82" s="28"/>
      <c r="B82" s="28"/>
      <c r="C82" s="23">
        <v>120</v>
      </c>
      <c r="D82" s="28" t="s">
        <v>74</v>
      </c>
      <c r="E82" s="60">
        <f>SUM(F82:K82)</f>
        <v>16032</v>
      </c>
      <c r="F82" s="68">
        <v>0</v>
      </c>
      <c r="G82" s="61">
        <v>15749</v>
      </c>
      <c r="H82" s="61">
        <v>283</v>
      </c>
      <c r="I82" s="62">
        <v>0</v>
      </c>
      <c r="J82" s="61">
        <v>0</v>
      </c>
      <c r="K82" s="61">
        <v>0</v>
      </c>
    </row>
    <row r="83" spans="1:11" s="29" customFormat="1" ht="15.75">
      <c r="A83" s="28"/>
      <c r="B83" s="28"/>
      <c r="C83" s="23">
        <v>120</v>
      </c>
      <c r="D83" s="28" t="s">
        <v>75</v>
      </c>
      <c r="E83" s="60">
        <f>SUM(F83:K83)</f>
        <v>126</v>
      </c>
      <c r="F83" s="68">
        <v>0</v>
      </c>
      <c r="G83" s="61">
        <v>0</v>
      </c>
      <c r="H83" s="61">
        <v>126</v>
      </c>
      <c r="I83" s="62">
        <v>0</v>
      </c>
      <c r="J83" s="61">
        <v>0</v>
      </c>
      <c r="K83" s="61">
        <v>0</v>
      </c>
    </row>
    <row r="84" spans="1:11" s="29" customFormat="1" ht="4.5" customHeight="1" thickBot="1">
      <c r="A84" s="50"/>
      <c r="B84" s="50"/>
      <c r="C84" s="50"/>
      <c r="D84" s="50"/>
      <c r="E84" s="64"/>
      <c r="F84" s="65"/>
      <c r="G84" s="66"/>
      <c r="H84" s="66"/>
      <c r="I84" s="67"/>
      <c r="J84" s="66"/>
      <c r="K84" s="66"/>
    </row>
    <row r="85" spans="1:11" s="24" customFormat="1" ht="48" thickBot="1">
      <c r="A85" s="73" t="s">
        <v>76</v>
      </c>
      <c r="B85" s="74"/>
      <c r="C85" s="48" t="s">
        <v>2</v>
      </c>
      <c r="D85" s="49" t="s">
        <v>136</v>
      </c>
      <c r="E85" s="57">
        <f>E86</f>
        <v>16161</v>
      </c>
      <c r="F85" s="57">
        <f aca="true" t="shared" si="27" ref="F85:J86">F86</f>
        <v>7102</v>
      </c>
      <c r="G85" s="57">
        <f t="shared" si="27"/>
        <v>9059</v>
      </c>
      <c r="H85" s="57">
        <f t="shared" si="27"/>
        <v>0</v>
      </c>
      <c r="I85" s="57">
        <f t="shared" si="27"/>
        <v>0</v>
      </c>
      <c r="J85" s="57">
        <f t="shared" si="27"/>
        <v>0</v>
      </c>
      <c r="K85" s="58">
        <f>K86</f>
        <v>0</v>
      </c>
    </row>
    <row r="86" spans="1:11" s="24" customFormat="1" ht="15.75">
      <c r="A86" s="45" t="s">
        <v>61</v>
      </c>
      <c r="B86" s="45" t="s">
        <v>26</v>
      </c>
      <c r="C86" s="46" t="s">
        <v>2</v>
      </c>
      <c r="D86" s="47" t="s">
        <v>77</v>
      </c>
      <c r="E86" s="59">
        <f>E87</f>
        <v>16161</v>
      </c>
      <c r="F86" s="59">
        <f t="shared" si="27"/>
        <v>7102</v>
      </c>
      <c r="G86" s="59">
        <f t="shared" si="27"/>
        <v>9059</v>
      </c>
      <c r="H86" s="59">
        <f t="shared" si="27"/>
        <v>0</v>
      </c>
      <c r="I86" s="59">
        <f t="shared" si="27"/>
        <v>0</v>
      </c>
      <c r="J86" s="59">
        <f t="shared" si="27"/>
        <v>0</v>
      </c>
      <c r="K86" s="59">
        <f>K87</f>
        <v>0</v>
      </c>
    </row>
    <row r="87" spans="1:11" s="29" customFormat="1" ht="15.75">
      <c r="A87" s="28"/>
      <c r="B87" s="28"/>
      <c r="C87" s="23">
        <v>120</v>
      </c>
      <c r="D87" s="28" t="s">
        <v>166</v>
      </c>
      <c r="E87" s="60">
        <f>SUM(F87:K87)</f>
        <v>16161</v>
      </c>
      <c r="F87" s="61">
        <v>7102</v>
      </c>
      <c r="G87" s="61">
        <v>9059</v>
      </c>
      <c r="H87" s="61">
        <v>0</v>
      </c>
      <c r="I87" s="62">
        <v>0</v>
      </c>
      <c r="J87" s="61">
        <v>0</v>
      </c>
      <c r="K87" s="61">
        <v>0</v>
      </c>
    </row>
    <row r="88" spans="1:11" s="29" customFormat="1" ht="6.75" customHeight="1" thickBot="1">
      <c r="A88" s="50"/>
      <c r="B88" s="50"/>
      <c r="C88" s="50"/>
      <c r="D88" s="50"/>
      <c r="E88" s="64"/>
      <c r="F88" s="65"/>
      <c r="G88" s="66"/>
      <c r="H88" s="66"/>
      <c r="I88" s="67"/>
      <c r="J88" s="66"/>
      <c r="K88" s="66"/>
    </row>
    <row r="89" spans="1:11" s="24" customFormat="1" ht="16.5" thickBot="1">
      <c r="A89" s="73" t="s">
        <v>78</v>
      </c>
      <c r="B89" s="74"/>
      <c r="C89" s="48" t="s">
        <v>2</v>
      </c>
      <c r="D89" s="49" t="s">
        <v>79</v>
      </c>
      <c r="E89" s="57">
        <f aca="true" t="shared" si="28" ref="E89:K89">E90+E94+E97+E100+E102</f>
        <v>8439764</v>
      </c>
      <c r="F89" s="57">
        <f t="shared" si="28"/>
        <v>6031613</v>
      </c>
      <c r="G89" s="57">
        <f t="shared" si="28"/>
        <v>1566843</v>
      </c>
      <c r="H89" s="57">
        <f t="shared" si="28"/>
        <v>665937</v>
      </c>
      <c r="I89" s="57">
        <f t="shared" si="28"/>
        <v>0</v>
      </c>
      <c r="J89" s="57">
        <f t="shared" si="28"/>
        <v>175371</v>
      </c>
      <c r="K89" s="58">
        <f t="shared" si="28"/>
        <v>0</v>
      </c>
    </row>
    <row r="90" spans="1:11" s="24" customFormat="1" ht="15.75">
      <c r="A90" s="45" t="s">
        <v>64</v>
      </c>
      <c r="B90" s="45" t="s">
        <v>11</v>
      </c>
      <c r="C90" s="46" t="s">
        <v>2</v>
      </c>
      <c r="D90" s="47" t="s">
        <v>80</v>
      </c>
      <c r="E90" s="59">
        <f aca="true" t="shared" si="29" ref="E90:K90">SUM(E91:E93)</f>
        <v>2083111</v>
      </c>
      <c r="F90" s="59">
        <f t="shared" si="29"/>
        <v>1223469</v>
      </c>
      <c r="G90" s="59">
        <f t="shared" si="29"/>
        <v>514378</v>
      </c>
      <c r="H90" s="59">
        <f t="shared" si="29"/>
        <v>170212</v>
      </c>
      <c r="I90" s="59">
        <f t="shared" si="29"/>
        <v>0</v>
      </c>
      <c r="J90" s="59">
        <f t="shared" si="29"/>
        <v>175052</v>
      </c>
      <c r="K90" s="59">
        <f t="shared" si="29"/>
        <v>0</v>
      </c>
    </row>
    <row r="91" spans="1:11" s="29" customFormat="1" ht="15.75">
      <c r="A91" s="28"/>
      <c r="B91" s="28"/>
      <c r="C91" s="23">
        <v>110</v>
      </c>
      <c r="D91" s="28" t="s">
        <v>81</v>
      </c>
      <c r="E91" s="60">
        <f>SUM(F91:K91)</f>
        <v>882228</v>
      </c>
      <c r="F91" s="61">
        <v>474358</v>
      </c>
      <c r="G91" s="61">
        <v>252135</v>
      </c>
      <c r="H91" s="61">
        <v>71071</v>
      </c>
      <c r="I91" s="62">
        <v>0</v>
      </c>
      <c r="J91" s="61">
        <v>84664</v>
      </c>
      <c r="K91" s="61">
        <v>0</v>
      </c>
    </row>
    <row r="92" spans="1:11" s="29" customFormat="1" ht="15.75">
      <c r="A92" s="28"/>
      <c r="B92" s="28"/>
      <c r="C92" s="23">
        <v>110</v>
      </c>
      <c r="D92" s="28" t="s">
        <v>82</v>
      </c>
      <c r="E92" s="60">
        <f>SUM(F92:K92)</f>
        <v>812069</v>
      </c>
      <c r="F92" s="61">
        <v>477174</v>
      </c>
      <c r="G92" s="61">
        <v>174601</v>
      </c>
      <c r="H92" s="61">
        <v>69906</v>
      </c>
      <c r="I92" s="62">
        <v>0</v>
      </c>
      <c r="J92" s="61">
        <v>90388</v>
      </c>
      <c r="K92" s="61">
        <v>0</v>
      </c>
    </row>
    <row r="93" spans="1:11" s="29" customFormat="1" ht="15.75">
      <c r="A93" s="28"/>
      <c r="B93" s="28"/>
      <c r="C93" s="23">
        <v>114</v>
      </c>
      <c r="D93" s="28" t="s">
        <v>83</v>
      </c>
      <c r="E93" s="60">
        <f>SUM(F93:K93)</f>
        <v>388814</v>
      </c>
      <c r="F93" s="61">
        <v>271937</v>
      </c>
      <c r="G93" s="61">
        <v>87642</v>
      </c>
      <c r="H93" s="61">
        <v>29235</v>
      </c>
      <c r="I93" s="62">
        <v>0</v>
      </c>
      <c r="J93" s="61">
        <v>0</v>
      </c>
      <c r="K93" s="61">
        <v>0</v>
      </c>
    </row>
    <row r="94" spans="1:11" s="24" customFormat="1" ht="15.75">
      <c r="A94" s="25" t="s">
        <v>64</v>
      </c>
      <c r="B94" s="25" t="s">
        <v>23</v>
      </c>
      <c r="C94" s="26" t="s">
        <v>2</v>
      </c>
      <c r="D94" s="27" t="s">
        <v>84</v>
      </c>
      <c r="E94" s="69">
        <f aca="true" t="shared" si="30" ref="E94:K94">SUM(E95:E96)</f>
        <v>4261107</v>
      </c>
      <c r="F94" s="69">
        <f t="shared" si="30"/>
        <v>3429103</v>
      </c>
      <c r="G94" s="69">
        <f t="shared" si="30"/>
        <v>571850</v>
      </c>
      <c r="H94" s="69">
        <f t="shared" si="30"/>
        <v>260154</v>
      </c>
      <c r="I94" s="69">
        <f t="shared" si="30"/>
        <v>0</v>
      </c>
      <c r="J94" s="69">
        <f t="shared" si="30"/>
        <v>0</v>
      </c>
      <c r="K94" s="69">
        <f t="shared" si="30"/>
        <v>0</v>
      </c>
    </row>
    <row r="95" spans="1:11" s="29" customFormat="1" ht="15.75">
      <c r="A95" s="28"/>
      <c r="B95" s="28"/>
      <c r="C95" s="23">
        <v>113</v>
      </c>
      <c r="D95" s="28" t="s">
        <v>85</v>
      </c>
      <c r="E95" s="60">
        <f>SUM(F95:K95)</f>
        <v>197780</v>
      </c>
      <c r="F95" s="61">
        <v>171267</v>
      </c>
      <c r="G95" s="61">
        <v>12892</v>
      </c>
      <c r="H95" s="61">
        <v>13621</v>
      </c>
      <c r="I95" s="62">
        <v>0</v>
      </c>
      <c r="J95" s="61">
        <v>0</v>
      </c>
      <c r="K95" s="61">
        <v>0</v>
      </c>
    </row>
    <row r="96" spans="1:11" s="29" customFormat="1" ht="15.75">
      <c r="A96" s="28"/>
      <c r="B96" s="28"/>
      <c r="C96" s="23">
        <v>114</v>
      </c>
      <c r="D96" s="28" t="s">
        <v>86</v>
      </c>
      <c r="E96" s="60">
        <f>SUM(F96:K96)</f>
        <v>4063327</v>
      </c>
      <c r="F96" s="61">
        <v>3257836</v>
      </c>
      <c r="G96" s="61">
        <v>558958</v>
      </c>
      <c r="H96" s="61">
        <v>246533</v>
      </c>
      <c r="I96" s="62">
        <v>0</v>
      </c>
      <c r="J96" s="61">
        <v>0</v>
      </c>
      <c r="K96" s="61">
        <v>0</v>
      </c>
    </row>
    <row r="97" spans="1:11" s="24" customFormat="1" ht="15.75">
      <c r="A97" s="25" t="s">
        <v>64</v>
      </c>
      <c r="B97" s="25" t="s">
        <v>26</v>
      </c>
      <c r="C97" s="26" t="s">
        <v>2</v>
      </c>
      <c r="D97" s="27" t="s">
        <v>87</v>
      </c>
      <c r="E97" s="69">
        <f aca="true" t="shared" si="31" ref="E97:J97">SUM(E98:E99)</f>
        <v>1871867</v>
      </c>
      <c r="F97" s="69">
        <f t="shared" si="31"/>
        <v>1214282</v>
      </c>
      <c r="G97" s="69">
        <f t="shared" si="31"/>
        <v>448609</v>
      </c>
      <c r="H97" s="69">
        <f t="shared" si="31"/>
        <v>208657</v>
      </c>
      <c r="I97" s="69">
        <f t="shared" si="31"/>
        <v>0</v>
      </c>
      <c r="J97" s="69">
        <f t="shared" si="31"/>
        <v>319</v>
      </c>
      <c r="K97" s="69">
        <f>SUM(K98:K98)</f>
        <v>0</v>
      </c>
    </row>
    <row r="98" spans="1:11" s="29" customFormat="1" ht="15.75">
      <c r="A98" s="28"/>
      <c r="B98" s="28"/>
      <c r="C98" s="23">
        <v>136</v>
      </c>
      <c r="D98" s="28" t="s">
        <v>88</v>
      </c>
      <c r="E98" s="60">
        <f>SUM(F98:K98)</f>
        <v>1685627</v>
      </c>
      <c r="F98" s="61">
        <v>1065798</v>
      </c>
      <c r="G98" s="61">
        <v>420283</v>
      </c>
      <c r="H98" s="61">
        <v>199227</v>
      </c>
      <c r="I98" s="62">
        <v>0</v>
      </c>
      <c r="J98" s="61">
        <v>319</v>
      </c>
      <c r="K98" s="61">
        <v>0</v>
      </c>
    </row>
    <row r="99" spans="1:11" s="29" customFormat="1" ht="15.75">
      <c r="A99" s="34"/>
      <c r="B99" s="34"/>
      <c r="C99" s="23">
        <v>142</v>
      </c>
      <c r="D99" s="28" t="s">
        <v>151</v>
      </c>
      <c r="E99" s="60">
        <f>SUM(F99:K99)</f>
        <v>186240</v>
      </c>
      <c r="F99" s="61">
        <v>148484</v>
      </c>
      <c r="G99" s="61">
        <v>28326</v>
      </c>
      <c r="H99" s="61">
        <v>9430</v>
      </c>
      <c r="I99" s="62">
        <v>0</v>
      </c>
      <c r="J99" s="61">
        <v>0</v>
      </c>
      <c r="K99" s="61"/>
    </row>
    <row r="100" spans="1:11" s="24" customFormat="1" ht="15.75">
      <c r="A100" s="25" t="s">
        <v>64</v>
      </c>
      <c r="B100" s="25" t="s">
        <v>56</v>
      </c>
      <c r="C100" s="26" t="s">
        <v>2</v>
      </c>
      <c r="D100" s="27" t="s">
        <v>89</v>
      </c>
      <c r="E100" s="69">
        <f aca="true" t="shared" si="32" ref="E100:K100">E101</f>
        <v>46516</v>
      </c>
      <c r="F100" s="69">
        <f t="shared" si="32"/>
        <v>38165</v>
      </c>
      <c r="G100" s="69">
        <f t="shared" si="32"/>
        <v>5185</v>
      </c>
      <c r="H100" s="69">
        <f t="shared" si="32"/>
        <v>3166</v>
      </c>
      <c r="I100" s="69">
        <f t="shared" si="32"/>
        <v>0</v>
      </c>
      <c r="J100" s="69">
        <f t="shared" si="32"/>
        <v>0</v>
      </c>
      <c r="K100" s="69">
        <f t="shared" si="32"/>
        <v>0</v>
      </c>
    </row>
    <row r="101" spans="1:11" s="29" customFormat="1" ht="15.75">
      <c r="A101" s="28"/>
      <c r="B101" s="28"/>
      <c r="C101" s="23">
        <v>114</v>
      </c>
      <c r="D101" s="28" t="s">
        <v>90</v>
      </c>
      <c r="E101" s="60">
        <f>SUM(F101:K101)</f>
        <v>46516</v>
      </c>
      <c r="F101" s="61">
        <v>38165</v>
      </c>
      <c r="G101" s="61">
        <v>5185</v>
      </c>
      <c r="H101" s="61">
        <v>3166</v>
      </c>
      <c r="I101" s="62">
        <v>0</v>
      </c>
      <c r="J101" s="61">
        <v>0</v>
      </c>
      <c r="K101" s="61">
        <v>0</v>
      </c>
    </row>
    <row r="102" spans="1:11" s="24" customFormat="1" ht="15.75">
      <c r="A102" s="25" t="s">
        <v>64</v>
      </c>
      <c r="B102" s="25" t="s">
        <v>30</v>
      </c>
      <c r="C102" s="26" t="s">
        <v>2</v>
      </c>
      <c r="D102" s="27" t="s">
        <v>91</v>
      </c>
      <c r="E102" s="69">
        <f aca="true" t="shared" si="33" ref="E102:K102">E103</f>
        <v>177163</v>
      </c>
      <c r="F102" s="69">
        <f t="shared" si="33"/>
        <v>126594</v>
      </c>
      <c r="G102" s="69">
        <f t="shared" si="33"/>
        <v>26821</v>
      </c>
      <c r="H102" s="69">
        <f t="shared" si="33"/>
        <v>23748</v>
      </c>
      <c r="I102" s="69">
        <f t="shared" si="33"/>
        <v>0</v>
      </c>
      <c r="J102" s="69">
        <f t="shared" si="33"/>
        <v>0</v>
      </c>
      <c r="K102" s="69">
        <f t="shared" si="33"/>
        <v>0</v>
      </c>
    </row>
    <row r="103" spans="1:11" s="29" customFormat="1" ht="15.75">
      <c r="A103" s="28"/>
      <c r="B103" s="28"/>
      <c r="C103" s="23">
        <v>110</v>
      </c>
      <c r="D103" s="28" t="s">
        <v>92</v>
      </c>
      <c r="E103" s="60">
        <f>SUM(F103:K103)</f>
        <v>177163</v>
      </c>
      <c r="F103" s="61">
        <v>126594</v>
      </c>
      <c r="G103" s="61">
        <v>26821</v>
      </c>
      <c r="H103" s="61">
        <v>23748</v>
      </c>
      <c r="I103" s="62">
        <v>0</v>
      </c>
      <c r="J103" s="61">
        <v>0</v>
      </c>
      <c r="K103" s="61">
        <v>0</v>
      </c>
    </row>
    <row r="104" spans="1:11" s="29" customFormat="1" ht="6.75" customHeight="1" thickBot="1">
      <c r="A104" s="50"/>
      <c r="B104" s="50"/>
      <c r="C104" s="50"/>
      <c r="D104" s="50"/>
      <c r="E104" s="64"/>
      <c r="F104" s="66"/>
      <c r="G104" s="66"/>
      <c r="H104" s="66"/>
      <c r="I104" s="67"/>
      <c r="J104" s="66"/>
      <c r="K104" s="66"/>
    </row>
    <row r="105" spans="1:11" s="24" customFormat="1" ht="16.5" thickBot="1">
      <c r="A105" s="73" t="s">
        <v>93</v>
      </c>
      <c r="B105" s="74"/>
      <c r="C105" s="48" t="s">
        <v>2</v>
      </c>
      <c r="D105" s="49" t="s">
        <v>94</v>
      </c>
      <c r="E105" s="57">
        <f aca="true" t="shared" si="34" ref="E105:K105">E106+E109</f>
        <v>287620</v>
      </c>
      <c r="F105" s="57">
        <f t="shared" si="34"/>
        <v>202029</v>
      </c>
      <c r="G105" s="57">
        <f t="shared" si="34"/>
        <v>63362</v>
      </c>
      <c r="H105" s="57">
        <f t="shared" si="34"/>
        <v>13743</v>
      </c>
      <c r="I105" s="57">
        <f t="shared" si="34"/>
        <v>0</v>
      </c>
      <c r="J105" s="57">
        <f t="shared" si="34"/>
        <v>8486</v>
      </c>
      <c r="K105" s="58">
        <f t="shared" si="34"/>
        <v>0</v>
      </c>
    </row>
    <row r="106" spans="1:11" s="24" customFormat="1" ht="15.75">
      <c r="A106" s="45" t="s">
        <v>95</v>
      </c>
      <c r="B106" s="45" t="s">
        <v>6</v>
      </c>
      <c r="C106" s="46" t="s">
        <v>2</v>
      </c>
      <c r="D106" s="47" t="s">
        <v>96</v>
      </c>
      <c r="E106" s="59">
        <f aca="true" t="shared" si="35" ref="E106:K106">SUM(E107:E108)</f>
        <v>231655</v>
      </c>
      <c r="F106" s="59">
        <f t="shared" si="35"/>
        <v>157765</v>
      </c>
      <c r="G106" s="59">
        <f t="shared" si="35"/>
        <v>53282</v>
      </c>
      <c r="H106" s="59">
        <f t="shared" si="35"/>
        <v>12122</v>
      </c>
      <c r="I106" s="59">
        <f t="shared" si="35"/>
        <v>0</v>
      </c>
      <c r="J106" s="59">
        <f t="shared" si="35"/>
        <v>8486</v>
      </c>
      <c r="K106" s="59">
        <f t="shared" si="35"/>
        <v>0</v>
      </c>
    </row>
    <row r="107" spans="1:11" s="29" customFormat="1" ht="15.75">
      <c r="A107" s="34"/>
      <c r="B107" s="34"/>
      <c r="C107" s="23">
        <v>142</v>
      </c>
      <c r="D107" s="28" t="s">
        <v>152</v>
      </c>
      <c r="E107" s="60">
        <f>SUM(F107:K107)</f>
        <v>21184</v>
      </c>
      <c r="F107" s="61">
        <v>0</v>
      </c>
      <c r="G107" s="61">
        <v>11677</v>
      </c>
      <c r="H107" s="61">
        <v>1021</v>
      </c>
      <c r="I107" s="62">
        <v>0</v>
      </c>
      <c r="J107" s="61">
        <v>8486</v>
      </c>
      <c r="K107" s="61"/>
    </row>
    <row r="108" spans="1:11" s="29" customFormat="1" ht="15.75">
      <c r="A108" s="34"/>
      <c r="B108" s="34"/>
      <c r="C108" s="23">
        <v>142</v>
      </c>
      <c r="D108" s="28" t="s">
        <v>154</v>
      </c>
      <c r="E108" s="60">
        <f>SUM(F108:K108)</f>
        <v>210471</v>
      </c>
      <c r="F108" s="61">
        <v>157765</v>
      </c>
      <c r="G108" s="61">
        <v>41605</v>
      </c>
      <c r="H108" s="61">
        <v>11101</v>
      </c>
      <c r="I108" s="62">
        <v>0</v>
      </c>
      <c r="J108" s="61">
        <v>0</v>
      </c>
      <c r="K108" s="61"/>
    </row>
    <row r="109" spans="1:11" s="24" customFormat="1" ht="15.75">
      <c r="A109" s="25" t="s">
        <v>95</v>
      </c>
      <c r="B109" s="25" t="s">
        <v>23</v>
      </c>
      <c r="C109" s="26" t="s">
        <v>2</v>
      </c>
      <c r="D109" s="27" t="s">
        <v>155</v>
      </c>
      <c r="E109" s="69">
        <f aca="true" t="shared" si="36" ref="E109:K109">SUM(E110:E111)</f>
        <v>55965</v>
      </c>
      <c r="F109" s="69">
        <f t="shared" si="36"/>
        <v>44264</v>
      </c>
      <c r="G109" s="69">
        <f t="shared" si="36"/>
        <v>10080</v>
      </c>
      <c r="H109" s="69">
        <f t="shared" si="36"/>
        <v>1621</v>
      </c>
      <c r="I109" s="69">
        <f t="shared" si="36"/>
        <v>0</v>
      </c>
      <c r="J109" s="69">
        <f t="shared" si="36"/>
        <v>0</v>
      </c>
      <c r="K109" s="69">
        <f t="shared" si="36"/>
        <v>0</v>
      </c>
    </row>
    <row r="110" spans="1:11" s="29" customFormat="1" ht="15.75">
      <c r="A110" s="28"/>
      <c r="B110" s="28"/>
      <c r="C110" s="23">
        <v>110</v>
      </c>
      <c r="D110" s="28" t="s">
        <v>97</v>
      </c>
      <c r="E110" s="60">
        <f>SUM(F110:K110)</f>
        <v>1866</v>
      </c>
      <c r="F110" s="61">
        <v>0</v>
      </c>
      <c r="G110" s="61">
        <v>1538</v>
      </c>
      <c r="H110" s="61">
        <v>328</v>
      </c>
      <c r="I110" s="62">
        <v>0</v>
      </c>
      <c r="J110" s="61">
        <v>0</v>
      </c>
      <c r="K110" s="61">
        <v>0</v>
      </c>
    </row>
    <row r="111" spans="1:11" s="29" customFormat="1" ht="15.75">
      <c r="A111" s="28"/>
      <c r="B111" s="28"/>
      <c r="C111" s="23">
        <v>140</v>
      </c>
      <c r="D111" s="28" t="s">
        <v>98</v>
      </c>
      <c r="E111" s="60">
        <f>SUM(F111:K111)</f>
        <v>54099</v>
      </c>
      <c r="F111" s="61">
        <v>44264</v>
      </c>
      <c r="G111" s="61">
        <v>8542</v>
      </c>
      <c r="H111" s="61">
        <v>1293</v>
      </c>
      <c r="I111" s="62">
        <v>0</v>
      </c>
      <c r="J111" s="61">
        <v>0</v>
      </c>
      <c r="K111" s="61">
        <v>0</v>
      </c>
    </row>
    <row r="112" spans="1:11" s="29" customFormat="1" ht="6" customHeight="1" thickBot="1">
      <c r="A112" s="50"/>
      <c r="B112" s="50"/>
      <c r="C112" s="50"/>
      <c r="D112" s="50"/>
      <c r="E112" s="64"/>
      <c r="F112" s="65"/>
      <c r="G112" s="66"/>
      <c r="H112" s="66"/>
      <c r="I112" s="67"/>
      <c r="J112" s="66"/>
      <c r="K112" s="66"/>
    </row>
    <row r="113" spans="1:11" s="24" customFormat="1" ht="16.5" thickBot="1">
      <c r="A113" s="73" t="s">
        <v>99</v>
      </c>
      <c r="B113" s="74"/>
      <c r="C113" s="48" t="s">
        <v>2</v>
      </c>
      <c r="D113" s="49" t="s">
        <v>100</v>
      </c>
      <c r="E113" s="57">
        <f>E114</f>
        <v>28033</v>
      </c>
      <c r="F113" s="57">
        <f aca="true" t="shared" si="37" ref="F113:J114">F114</f>
        <v>0</v>
      </c>
      <c r="G113" s="57">
        <f t="shared" si="37"/>
        <v>28033</v>
      </c>
      <c r="H113" s="57">
        <f t="shared" si="37"/>
        <v>0</v>
      </c>
      <c r="I113" s="57">
        <f t="shared" si="37"/>
        <v>0</v>
      </c>
      <c r="J113" s="57">
        <f t="shared" si="37"/>
        <v>0</v>
      </c>
      <c r="K113" s="58">
        <f>K114</f>
        <v>0</v>
      </c>
    </row>
    <row r="114" spans="1:11" s="24" customFormat="1" ht="15.75">
      <c r="A114" s="45" t="s">
        <v>101</v>
      </c>
      <c r="B114" s="45" t="s">
        <v>3</v>
      </c>
      <c r="C114" s="46" t="s">
        <v>2</v>
      </c>
      <c r="D114" s="47" t="s">
        <v>102</v>
      </c>
      <c r="E114" s="59">
        <f>E115</f>
        <v>28033</v>
      </c>
      <c r="F114" s="59">
        <f t="shared" si="37"/>
        <v>0</v>
      </c>
      <c r="G114" s="59">
        <f t="shared" si="37"/>
        <v>28033</v>
      </c>
      <c r="H114" s="59">
        <f t="shared" si="37"/>
        <v>0</v>
      </c>
      <c r="I114" s="59">
        <f t="shared" si="37"/>
        <v>0</v>
      </c>
      <c r="J114" s="59">
        <f t="shared" si="37"/>
        <v>0</v>
      </c>
      <c r="K114" s="59">
        <f>K115</f>
        <v>0</v>
      </c>
    </row>
    <row r="115" spans="1:11" s="29" customFormat="1" ht="15.75">
      <c r="A115" s="28"/>
      <c r="B115" s="28"/>
      <c r="C115" s="23">
        <v>143</v>
      </c>
      <c r="D115" s="28" t="s">
        <v>103</v>
      </c>
      <c r="E115" s="60">
        <f>SUM(F115:K115)</f>
        <v>28033</v>
      </c>
      <c r="F115" s="68">
        <v>0</v>
      </c>
      <c r="G115" s="61">
        <v>28033</v>
      </c>
      <c r="H115" s="61">
        <v>0</v>
      </c>
      <c r="I115" s="62">
        <v>0</v>
      </c>
      <c r="J115" s="61">
        <v>0</v>
      </c>
      <c r="K115" s="61">
        <v>0</v>
      </c>
    </row>
    <row r="116" spans="1:11" s="29" customFormat="1" ht="6.75" customHeight="1" thickBot="1">
      <c r="A116" s="50"/>
      <c r="B116" s="50"/>
      <c r="C116" s="50"/>
      <c r="D116" s="50"/>
      <c r="E116" s="64"/>
      <c r="F116" s="65"/>
      <c r="G116" s="66"/>
      <c r="H116" s="66"/>
      <c r="I116" s="67"/>
      <c r="J116" s="66"/>
      <c r="K116" s="66"/>
    </row>
    <row r="117" spans="1:11" s="24" customFormat="1" ht="16.5" thickBot="1">
      <c r="A117" s="73" t="s">
        <v>104</v>
      </c>
      <c r="B117" s="74"/>
      <c r="C117" s="48" t="s">
        <v>2</v>
      </c>
      <c r="D117" s="49" t="s">
        <v>105</v>
      </c>
      <c r="E117" s="57">
        <f aca="true" t="shared" si="38" ref="E117:K117">E118+E120+E123+E127</f>
        <v>15746428</v>
      </c>
      <c r="F117" s="57">
        <f t="shared" si="38"/>
        <v>9175436</v>
      </c>
      <c r="G117" s="57">
        <f t="shared" si="38"/>
        <v>3603796</v>
      </c>
      <c r="H117" s="57">
        <f t="shared" si="38"/>
        <v>2544009</v>
      </c>
      <c r="I117" s="57">
        <f t="shared" si="38"/>
        <v>0</v>
      </c>
      <c r="J117" s="57">
        <f t="shared" si="38"/>
        <v>423187</v>
      </c>
      <c r="K117" s="58">
        <f t="shared" si="38"/>
        <v>0</v>
      </c>
    </row>
    <row r="118" spans="1:11" s="24" customFormat="1" ht="15.75">
      <c r="A118" s="45" t="s">
        <v>106</v>
      </c>
      <c r="B118" s="45" t="s">
        <v>3</v>
      </c>
      <c r="C118" s="46" t="s">
        <v>2</v>
      </c>
      <c r="D118" s="47" t="s">
        <v>107</v>
      </c>
      <c r="E118" s="59">
        <f aca="true" t="shared" si="39" ref="E118:K118">E119</f>
        <v>12738220</v>
      </c>
      <c r="F118" s="59">
        <f t="shared" si="39"/>
        <v>7146460</v>
      </c>
      <c r="G118" s="59">
        <f t="shared" si="39"/>
        <v>3130906</v>
      </c>
      <c r="H118" s="59">
        <f t="shared" si="39"/>
        <v>2266201</v>
      </c>
      <c r="I118" s="59">
        <f t="shared" si="39"/>
        <v>0</v>
      </c>
      <c r="J118" s="59">
        <f t="shared" si="39"/>
        <v>194653</v>
      </c>
      <c r="K118" s="59">
        <f t="shared" si="39"/>
        <v>0</v>
      </c>
    </row>
    <row r="119" spans="1:11" s="29" customFormat="1" ht="15.75">
      <c r="A119" s="28"/>
      <c r="B119" s="28"/>
      <c r="C119" s="23">
        <v>113</v>
      </c>
      <c r="D119" s="28" t="s">
        <v>107</v>
      </c>
      <c r="E119" s="60">
        <f>SUM(F119:K119)</f>
        <v>12738220</v>
      </c>
      <c r="F119" s="61">
        <v>7146460</v>
      </c>
      <c r="G119" s="61">
        <v>3130906</v>
      </c>
      <c r="H119" s="61">
        <v>2266201</v>
      </c>
      <c r="I119" s="62">
        <v>0</v>
      </c>
      <c r="J119" s="61">
        <v>194653</v>
      </c>
      <c r="K119" s="61">
        <v>0</v>
      </c>
    </row>
    <row r="120" spans="1:11" s="24" customFormat="1" ht="31.5">
      <c r="A120" s="25" t="s">
        <v>106</v>
      </c>
      <c r="B120" s="25" t="s">
        <v>6</v>
      </c>
      <c r="C120" s="26" t="s">
        <v>2</v>
      </c>
      <c r="D120" s="27" t="s">
        <v>108</v>
      </c>
      <c r="E120" s="69">
        <f aca="true" t="shared" si="40" ref="E120:K120">SUM(E121:E122)</f>
        <v>2242275</v>
      </c>
      <c r="F120" s="69">
        <f t="shared" si="40"/>
        <v>1568095</v>
      </c>
      <c r="G120" s="69">
        <f t="shared" si="40"/>
        <v>312742</v>
      </c>
      <c r="H120" s="69">
        <f t="shared" si="40"/>
        <v>211971</v>
      </c>
      <c r="I120" s="69">
        <f t="shared" si="40"/>
        <v>0</v>
      </c>
      <c r="J120" s="69">
        <f t="shared" si="40"/>
        <v>149467</v>
      </c>
      <c r="K120" s="69">
        <f t="shared" si="40"/>
        <v>0</v>
      </c>
    </row>
    <row r="121" spans="1:11" s="29" customFormat="1" ht="15.75">
      <c r="A121" s="28"/>
      <c r="B121" s="28"/>
      <c r="C121" s="23">
        <v>113</v>
      </c>
      <c r="D121" s="28" t="s">
        <v>109</v>
      </c>
      <c r="E121" s="60">
        <f>SUM(F121:K121)</f>
        <v>2083932</v>
      </c>
      <c r="F121" s="61">
        <v>1459311</v>
      </c>
      <c r="G121" s="61">
        <v>276120</v>
      </c>
      <c r="H121" s="61">
        <v>199034</v>
      </c>
      <c r="I121" s="62">
        <v>0</v>
      </c>
      <c r="J121" s="61">
        <v>149467</v>
      </c>
      <c r="K121" s="61">
        <v>0</v>
      </c>
    </row>
    <row r="122" spans="1:11" s="29" customFormat="1" ht="15.75">
      <c r="A122" s="28"/>
      <c r="B122" s="28"/>
      <c r="C122" s="23">
        <v>113</v>
      </c>
      <c r="D122" s="28" t="s">
        <v>110</v>
      </c>
      <c r="E122" s="60">
        <f>SUM(F122:K122)</f>
        <v>158343</v>
      </c>
      <c r="F122" s="61">
        <v>108784</v>
      </c>
      <c r="G122" s="61">
        <v>36622</v>
      </c>
      <c r="H122" s="61">
        <v>12937</v>
      </c>
      <c r="I122" s="62">
        <v>0</v>
      </c>
      <c r="J122" s="61">
        <v>0</v>
      </c>
      <c r="K122" s="61">
        <v>0</v>
      </c>
    </row>
    <row r="123" spans="1:11" s="24" customFormat="1" ht="31.5">
      <c r="A123" s="25" t="s">
        <v>106</v>
      </c>
      <c r="B123" s="25" t="s">
        <v>11</v>
      </c>
      <c r="C123" s="26" t="s">
        <v>2</v>
      </c>
      <c r="D123" s="27" t="s">
        <v>111</v>
      </c>
      <c r="E123" s="69">
        <f aca="true" t="shared" si="41" ref="E123:K123">SUM(E124:E126)</f>
        <v>713904</v>
      </c>
      <c r="F123" s="69">
        <f t="shared" si="41"/>
        <v>428948</v>
      </c>
      <c r="G123" s="69">
        <f t="shared" si="41"/>
        <v>142240</v>
      </c>
      <c r="H123" s="69">
        <f t="shared" si="41"/>
        <v>63649</v>
      </c>
      <c r="I123" s="69">
        <f t="shared" si="41"/>
        <v>0</v>
      </c>
      <c r="J123" s="69">
        <f t="shared" si="41"/>
        <v>79067</v>
      </c>
      <c r="K123" s="69">
        <f t="shared" si="41"/>
        <v>0</v>
      </c>
    </row>
    <row r="124" spans="1:11" s="29" customFormat="1" ht="15.75">
      <c r="A124" s="28"/>
      <c r="B124" s="28"/>
      <c r="C124" s="23">
        <v>110</v>
      </c>
      <c r="D124" s="28" t="s">
        <v>112</v>
      </c>
      <c r="E124" s="60">
        <f>SUM(F124:K124)</f>
        <v>144896</v>
      </c>
      <c r="F124" s="61">
        <v>0</v>
      </c>
      <c r="G124" s="61">
        <v>46694</v>
      </c>
      <c r="H124" s="61">
        <v>34180</v>
      </c>
      <c r="I124" s="62">
        <v>0</v>
      </c>
      <c r="J124" s="61">
        <v>64022</v>
      </c>
      <c r="K124" s="61">
        <v>0</v>
      </c>
    </row>
    <row r="125" spans="1:11" s="29" customFormat="1" ht="15.75">
      <c r="A125" s="28"/>
      <c r="B125" s="28"/>
      <c r="C125" s="23">
        <v>113</v>
      </c>
      <c r="D125" s="28" t="s">
        <v>113</v>
      </c>
      <c r="E125" s="60">
        <f>SUM(F125:K125)</f>
        <v>109713</v>
      </c>
      <c r="F125" s="61">
        <v>52843</v>
      </c>
      <c r="G125" s="61">
        <v>50455</v>
      </c>
      <c r="H125" s="61">
        <v>6415</v>
      </c>
      <c r="I125" s="62">
        <v>0</v>
      </c>
      <c r="J125" s="61"/>
      <c r="K125" s="61">
        <v>0</v>
      </c>
    </row>
    <row r="126" spans="1:11" s="29" customFormat="1" ht="15.75">
      <c r="A126" s="28"/>
      <c r="B126" s="28"/>
      <c r="C126" s="23">
        <v>113</v>
      </c>
      <c r="D126" s="28" t="s">
        <v>114</v>
      </c>
      <c r="E126" s="60">
        <f>SUM(F126:K126)</f>
        <v>459295</v>
      </c>
      <c r="F126" s="61">
        <v>376105</v>
      </c>
      <c r="G126" s="61">
        <v>45091</v>
      </c>
      <c r="H126" s="61">
        <v>23054</v>
      </c>
      <c r="I126" s="62">
        <v>0</v>
      </c>
      <c r="J126" s="61">
        <v>15045</v>
      </c>
      <c r="K126" s="61">
        <v>0</v>
      </c>
    </row>
    <row r="127" spans="1:11" s="24" customFormat="1" ht="15.75">
      <c r="A127" s="25" t="s">
        <v>106</v>
      </c>
      <c r="B127" s="25" t="s">
        <v>26</v>
      </c>
      <c r="C127" s="26" t="s">
        <v>2</v>
      </c>
      <c r="D127" s="27" t="s">
        <v>156</v>
      </c>
      <c r="E127" s="69">
        <f aca="true" t="shared" si="42" ref="E127:K127">E128</f>
        <v>52029</v>
      </c>
      <c r="F127" s="69">
        <f t="shared" si="42"/>
        <v>31933</v>
      </c>
      <c r="G127" s="69">
        <f t="shared" si="42"/>
        <v>17908</v>
      </c>
      <c r="H127" s="69">
        <f t="shared" si="42"/>
        <v>2188</v>
      </c>
      <c r="I127" s="69">
        <f t="shared" si="42"/>
        <v>0</v>
      </c>
      <c r="J127" s="69">
        <f t="shared" si="42"/>
        <v>0</v>
      </c>
      <c r="K127" s="69">
        <f t="shared" si="42"/>
        <v>0</v>
      </c>
    </row>
    <row r="128" spans="1:11" s="29" customFormat="1" ht="15.75">
      <c r="A128" s="28"/>
      <c r="B128" s="28"/>
      <c r="C128" s="23">
        <v>124</v>
      </c>
      <c r="D128" s="28" t="s">
        <v>115</v>
      </c>
      <c r="E128" s="60">
        <f>SUM(F128:K128)</f>
        <v>52029</v>
      </c>
      <c r="F128" s="61">
        <v>31933</v>
      </c>
      <c r="G128" s="61">
        <v>17908</v>
      </c>
      <c r="H128" s="61">
        <v>2188</v>
      </c>
      <c r="I128" s="62">
        <v>0</v>
      </c>
      <c r="J128" s="61">
        <v>0</v>
      </c>
      <c r="K128" s="61">
        <v>0</v>
      </c>
    </row>
    <row r="129" spans="1:11" s="29" customFormat="1" ht="7.5" customHeight="1" thickBot="1">
      <c r="A129" s="50"/>
      <c r="B129" s="50"/>
      <c r="C129" s="50"/>
      <c r="D129" s="50"/>
      <c r="E129" s="64"/>
      <c r="F129" s="66"/>
      <c r="G129" s="66"/>
      <c r="H129" s="66"/>
      <c r="I129" s="67"/>
      <c r="J129" s="66"/>
      <c r="K129" s="66"/>
    </row>
    <row r="130" spans="1:11" s="24" customFormat="1" ht="16.5" thickBot="1">
      <c r="A130" s="73" t="s">
        <v>116</v>
      </c>
      <c r="B130" s="74"/>
      <c r="C130" s="48" t="s">
        <v>2</v>
      </c>
      <c r="D130" s="49" t="s">
        <v>117</v>
      </c>
      <c r="E130" s="57">
        <f aca="true" t="shared" si="43" ref="E130:K130">E131+E135</f>
        <v>151678177</v>
      </c>
      <c r="F130" s="57">
        <f t="shared" si="43"/>
        <v>790369</v>
      </c>
      <c r="G130" s="57">
        <f t="shared" si="43"/>
        <v>255277</v>
      </c>
      <c r="H130" s="57">
        <f t="shared" si="43"/>
        <v>432576</v>
      </c>
      <c r="I130" s="57">
        <f t="shared" si="43"/>
        <v>150148385</v>
      </c>
      <c r="J130" s="57">
        <f t="shared" si="43"/>
        <v>51570</v>
      </c>
      <c r="K130" s="58">
        <f t="shared" si="43"/>
        <v>0</v>
      </c>
    </row>
    <row r="131" spans="1:11" s="24" customFormat="1" ht="15.75">
      <c r="A131" s="45" t="s">
        <v>118</v>
      </c>
      <c r="B131" s="45" t="s">
        <v>11</v>
      </c>
      <c r="C131" s="46" t="s">
        <v>2</v>
      </c>
      <c r="D131" s="47" t="s">
        <v>119</v>
      </c>
      <c r="E131" s="59">
        <f aca="true" t="shared" si="44" ref="E131:K131">SUM(E132:E134)</f>
        <v>1529792</v>
      </c>
      <c r="F131" s="59">
        <f t="shared" si="44"/>
        <v>790369</v>
      </c>
      <c r="G131" s="59">
        <f t="shared" si="44"/>
        <v>255277</v>
      </c>
      <c r="H131" s="59">
        <f t="shared" si="44"/>
        <v>432576</v>
      </c>
      <c r="I131" s="59">
        <f t="shared" si="44"/>
        <v>0</v>
      </c>
      <c r="J131" s="59">
        <f t="shared" si="44"/>
        <v>51570</v>
      </c>
      <c r="K131" s="59">
        <f t="shared" si="44"/>
        <v>0</v>
      </c>
    </row>
    <row r="132" spans="1:11" s="29" customFormat="1" ht="15.75">
      <c r="A132" s="28"/>
      <c r="B132" s="28"/>
      <c r="C132" s="23">
        <v>110</v>
      </c>
      <c r="D132" s="28" t="s">
        <v>120</v>
      </c>
      <c r="E132" s="60">
        <f>SUM(F132:K132)</f>
        <v>89968</v>
      </c>
      <c r="F132" s="61">
        <v>22521</v>
      </c>
      <c r="G132" s="61">
        <v>25643</v>
      </c>
      <c r="H132" s="61">
        <v>21754</v>
      </c>
      <c r="I132" s="62">
        <v>0</v>
      </c>
      <c r="J132" s="61">
        <v>20050</v>
      </c>
      <c r="K132" s="61">
        <v>0</v>
      </c>
    </row>
    <row r="133" spans="1:11" s="29" customFormat="1" ht="15.75">
      <c r="A133" s="28"/>
      <c r="B133" s="28"/>
      <c r="C133" s="23">
        <v>110</v>
      </c>
      <c r="D133" s="28" t="s">
        <v>121</v>
      </c>
      <c r="E133" s="60">
        <f>SUM(F133:K133)</f>
        <v>1437618</v>
      </c>
      <c r="F133" s="61">
        <v>766328</v>
      </c>
      <c r="G133" s="61">
        <v>229105</v>
      </c>
      <c r="H133" s="61">
        <v>410665</v>
      </c>
      <c r="I133" s="62">
        <v>0</v>
      </c>
      <c r="J133" s="61">
        <v>31520</v>
      </c>
      <c r="K133" s="61">
        <v>0</v>
      </c>
    </row>
    <row r="134" spans="1:11" s="29" customFormat="1" ht="15.75">
      <c r="A134" s="28"/>
      <c r="B134" s="28"/>
      <c r="C134" s="23">
        <v>110</v>
      </c>
      <c r="D134" s="28" t="s">
        <v>122</v>
      </c>
      <c r="E134" s="60">
        <f>SUM(F134:K134)</f>
        <v>2206</v>
      </c>
      <c r="F134" s="61">
        <v>1520</v>
      </c>
      <c r="G134" s="61">
        <v>529</v>
      </c>
      <c r="H134" s="61">
        <v>157</v>
      </c>
      <c r="I134" s="62">
        <v>0</v>
      </c>
      <c r="J134" s="61"/>
      <c r="K134" s="61">
        <v>0</v>
      </c>
    </row>
    <row r="135" spans="1:11" s="24" customFormat="1" ht="15.75">
      <c r="A135" s="25" t="s">
        <v>118</v>
      </c>
      <c r="B135" s="25" t="s">
        <v>123</v>
      </c>
      <c r="C135" s="26" t="s">
        <v>2</v>
      </c>
      <c r="D135" s="27" t="s">
        <v>124</v>
      </c>
      <c r="E135" s="69">
        <f aca="true" t="shared" si="45" ref="E135:K135">E136</f>
        <v>150148385</v>
      </c>
      <c r="F135" s="69">
        <f t="shared" si="45"/>
        <v>0</v>
      </c>
      <c r="G135" s="69">
        <f t="shared" si="45"/>
        <v>0</v>
      </c>
      <c r="H135" s="69">
        <f t="shared" si="45"/>
        <v>0</v>
      </c>
      <c r="I135" s="63">
        <f t="shared" si="45"/>
        <v>150148385</v>
      </c>
      <c r="J135" s="69">
        <f t="shared" si="45"/>
        <v>0</v>
      </c>
      <c r="K135" s="69">
        <f t="shared" si="45"/>
        <v>0</v>
      </c>
    </row>
    <row r="136" spans="1:11" s="29" customFormat="1" ht="15.75">
      <c r="A136" s="28"/>
      <c r="B136" s="28"/>
      <c r="C136" s="23">
        <v>150</v>
      </c>
      <c r="D136" s="28" t="s">
        <v>124</v>
      </c>
      <c r="E136" s="60">
        <f>SUM(F136:K136)</f>
        <v>150148385</v>
      </c>
      <c r="F136" s="68">
        <v>0</v>
      </c>
      <c r="G136" s="61">
        <v>0</v>
      </c>
      <c r="H136" s="61">
        <v>0</v>
      </c>
      <c r="I136" s="61">
        <v>150148385</v>
      </c>
      <c r="J136" s="61">
        <v>0</v>
      </c>
      <c r="K136" s="61">
        <v>0</v>
      </c>
    </row>
    <row r="137" spans="1:11" s="29" customFormat="1" ht="6" customHeight="1" thickBot="1">
      <c r="A137" s="50"/>
      <c r="B137" s="50"/>
      <c r="C137" s="50"/>
      <c r="D137" s="50"/>
      <c r="E137" s="64"/>
      <c r="F137" s="65"/>
      <c r="G137" s="66"/>
      <c r="H137" s="66"/>
      <c r="I137" s="67"/>
      <c r="J137" s="66"/>
      <c r="K137" s="66"/>
    </row>
    <row r="138" spans="1:11" s="24" customFormat="1" ht="32.25" thickBot="1">
      <c r="A138" s="73" t="s">
        <v>125</v>
      </c>
      <c r="B138" s="74"/>
      <c r="C138" s="48" t="s">
        <v>2</v>
      </c>
      <c r="D138" s="49" t="s">
        <v>126</v>
      </c>
      <c r="E138" s="57">
        <f>E139</f>
        <v>1424598</v>
      </c>
      <c r="F138" s="70">
        <f aca="true" t="shared" si="46" ref="F138:K139">F139</f>
        <v>0</v>
      </c>
      <c r="G138" s="70">
        <f t="shared" si="46"/>
        <v>0</v>
      </c>
      <c r="H138" s="70">
        <f t="shared" si="46"/>
        <v>0</v>
      </c>
      <c r="I138" s="70">
        <f t="shared" si="46"/>
        <v>0</v>
      </c>
      <c r="J138" s="70">
        <f t="shared" si="46"/>
        <v>0</v>
      </c>
      <c r="K138" s="58">
        <f t="shared" si="46"/>
        <v>1424598</v>
      </c>
    </row>
    <row r="139" spans="1:11" s="24" customFormat="1" ht="15.75">
      <c r="A139" s="45" t="s">
        <v>127</v>
      </c>
      <c r="B139" s="45" t="s">
        <v>3</v>
      </c>
      <c r="C139" s="46" t="s">
        <v>2</v>
      </c>
      <c r="D139" s="47" t="s">
        <v>128</v>
      </c>
      <c r="E139" s="59">
        <f>E140</f>
        <v>1424598</v>
      </c>
      <c r="F139" s="71">
        <f t="shared" si="46"/>
        <v>0</v>
      </c>
      <c r="G139" s="71">
        <f t="shared" si="46"/>
        <v>0</v>
      </c>
      <c r="H139" s="71">
        <f t="shared" si="46"/>
        <v>0</v>
      </c>
      <c r="I139" s="71">
        <f t="shared" si="46"/>
        <v>0</v>
      </c>
      <c r="J139" s="71">
        <f t="shared" si="46"/>
        <v>0</v>
      </c>
      <c r="K139" s="72">
        <f t="shared" si="46"/>
        <v>1424598</v>
      </c>
    </row>
    <row r="140" spans="1:11" s="29" customFormat="1" ht="15.75">
      <c r="A140" s="28"/>
      <c r="B140" s="28"/>
      <c r="C140" s="23">
        <v>150</v>
      </c>
      <c r="D140" s="28" t="s">
        <v>129</v>
      </c>
      <c r="E140" s="60">
        <f>SUM(F140:K140)</f>
        <v>1424598</v>
      </c>
      <c r="F140" s="68">
        <v>0</v>
      </c>
      <c r="G140" s="61">
        <v>0</v>
      </c>
      <c r="H140" s="61">
        <v>0</v>
      </c>
      <c r="I140" s="62">
        <v>0</v>
      </c>
      <c r="J140" s="61">
        <v>0</v>
      </c>
      <c r="K140" s="61">
        <v>1424598</v>
      </c>
    </row>
    <row r="141" spans="1:11" s="29" customFormat="1" ht="5.25" customHeight="1" thickBot="1">
      <c r="A141" s="50"/>
      <c r="B141" s="50"/>
      <c r="C141" s="50"/>
      <c r="D141" s="50"/>
      <c r="E141" s="64"/>
      <c r="F141" s="65"/>
      <c r="G141" s="66"/>
      <c r="H141" s="66"/>
      <c r="I141" s="67"/>
      <c r="J141" s="66"/>
      <c r="K141" s="66"/>
    </row>
    <row r="142" spans="1:11" s="24" customFormat="1" ht="16.5" thickBot="1">
      <c r="A142" s="73" t="s">
        <v>130</v>
      </c>
      <c r="B142" s="74"/>
      <c r="C142" s="48" t="s">
        <v>2</v>
      </c>
      <c r="D142" s="49" t="s">
        <v>131</v>
      </c>
      <c r="E142" s="57">
        <f aca="true" t="shared" si="47" ref="E142:K143">E143</f>
        <v>33850</v>
      </c>
      <c r="F142" s="57">
        <f t="shared" si="47"/>
        <v>28141</v>
      </c>
      <c r="G142" s="57">
        <f t="shared" si="47"/>
        <v>4767</v>
      </c>
      <c r="H142" s="57">
        <f t="shared" si="47"/>
        <v>942</v>
      </c>
      <c r="I142" s="57">
        <f t="shared" si="47"/>
        <v>0</v>
      </c>
      <c r="J142" s="57">
        <f t="shared" si="47"/>
        <v>0</v>
      </c>
      <c r="K142" s="58">
        <f t="shared" si="47"/>
        <v>0</v>
      </c>
    </row>
    <row r="143" spans="1:11" s="24" customFormat="1" ht="15.75">
      <c r="A143" s="45" t="s">
        <v>132</v>
      </c>
      <c r="B143" s="45" t="s">
        <v>26</v>
      </c>
      <c r="C143" s="46" t="s">
        <v>2</v>
      </c>
      <c r="D143" s="47" t="s">
        <v>133</v>
      </c>
      <c r="E143" s="59">
        <f t="shared" si="47"/>
        <v>33850</v>
      </c>
      <c r="F143" s="59">
        <f t="shared" si="47"/>
        <v>28141</v>
      </c>
      <c r="G143" s="59">
        <f t="shared" si="47"/>
        <v>4767</v>
      </c>
      <c r="H143" s="59">
        <f t="shared" si="47"/>
        <v>942</v>
      </c>
      <c r="I143" s="59">
        <f t="shared" si="47"/>
        <v>0</v>
      </c>
      <c r="J143" s="59">
        <f t="shared" si="47"/>
        <v>0</v>
      </c>
      <c r="K143" s="59">
        <f t="shared" si="47"/>
        <v>0</v>
      </c>
    </row>
    <row r="144" spans="1:11" s="29" customFormat="1" ht="15.75">
      <c r="A144" s="28"/>
      <c r="B144" s="28"/>
      <c r="C144" s="23">
        <v>112</v>
      </c>
      <c r="D144" s="28" t="s">
        <v>134</v>
      </c>
      <c r="E144" s="60">
        <f>SUM(F144:K144)</f>
        <v>33850</v>
      </c>
      <c r="F144" s="61">
        <v>28141</v>
      </c>
      <c r="G144" s="61">
        <v>4767</v>
      </c>
      <c r="H144" s="61">
        <v>942</v>
      </c>
      <c r="I144" s="62">
        <v>0</v>
      </c>
      <c r="J144" s="61">
        <v>0</v>
      </c>
      <c r="K144" s="61">
        <v>0</v>
      </c>
    </row>
    <row r="145" spans="1:11" s="29" customFormat="1" ht="4.5" customHeight="1" thickBot="1">
      <c r="A145" s="50"/>
      <c r="B145" s="50"/>
      <c r="C145" s="51"/>
      <c r="D145" s="50"/>
      <c r="E145" s="64"/>
      <c r="F145" s="65"/>
      <c r="G145" s="66"/>
      <c r="H145" s="66"/>
      <c r="I145" s="67"/>
      <c r="J145" s="66"/>
      <c r="K145" s="66"/>
    </row>
    <row r="146" spans="1:11" s="24" customFormat="1" ht="16.5" thickBot="1">
      <c r="A146" s="52"/>
      <c r="B146" s="53"/>
      <c r="C146" s="54" t="s">
        <v>2</v>
      </c>
      <c r="D146" s="55" t="s">
        <v>153</v>
      </c>
      <c r="E146" s="57">
        <f aca="true" t="shared" si="48" ref="E146:K146">E12+E43+E53+E57+E74+E79+E85+E89+E105+E113+E117+E130+E138+E142</f>
        <v>195693099.084</v>
      </c>
      <c r="F146" s="57">
        <f t="shared" si="48"/>
        <v>21444157.861500002</v>
      </c>
      <c r="G146" s="57">
        <f t="shared" si="48"/>
        <v>13325769</v>
      </c>
      <c r="H146" s="57">
        <f t="shared" si="48"/>
        <v>6648883</v>
      </c>
      <c r="I146" s="57">
        <f t="shared" si="48"/>
        <v>150148385</v>
      </c>
      <c r="J146" s="57">
        <f t="shared" si="48"/>
        <v>2701306.2225</v>
      </c>
      <c r="K146" s="58">
        <f t="shared" si="48"/>
        <v>1424598</v>
      </c>
    </row>
    <row r="147" spans="1:11" s="6" customFormat="1" ht="12.75" customHeight="1">
      <c r="A147" s="16"/>
      <c r="B147" s="16"/>
      <c r="C147" s="16"/>
      <c r="D147" s="16"/>
      <c r="E147" s="21"/>
      <c r="F147" s="21"/>
      <c r="G147" s="21"/>
      <c r="H147" s="21"/>
      <c r="I147" s="21"/>
      <c r="J147" s="21"/>
      <c r="K147" s="21"/>
    </row>
    <row r="148" spans="1:11" s="7" customFormat="1" ht="12.75" customHeight="1">
      <c r="A148" s="17"/>
      <c r="B148" s="17"/>
      <c r="C148" s="17"/>
      <c r="D148" s="18"/>
      <c r="E148" s="18"/>
      <c r="F148" s="17"/>
      <c r="G148" s="17"/>
      <c r="H148" s="17"/>
      <c r="I148" s="17"/>
      <c r="J148" s="17"/>
      <c r="K148" s="17"/>
    </row>
    <row r="149" spans="1:11" s="1" customFormat="1" ht="12.75" customHeight="1">
      <c r="A149" s="19"/>
      <c r="B149" s="19"/>
      <c r="C149" s="19"/>
      <c r="D149" s="20"/>
      <c r="E149" s="20"/>
      <c r="F149" s="19"/>
      <c r="G149" s="19"/>
      <c r="H149" s="19"/>
      <c r="I149" s="19"/>
      <c r="J149" s="19"/>
      <c r="K149" s="19"/>
    </row>
    <row r="150" spans="1:11" s="1" customFormat="1" ht="12.75" customHeight="1">
      <c r="A150" s="19"/>
      <c r="B150" s="19"/>
      <c r="C150" s="19"/>
      <c r="D150" s="20"/>
      <c r="E150" s="20"/>
      <c r="F150" s="19"/>
      <c r="G150" s="19"/>
      <c r="H150" s="19"/>
      <c r="I150" s="19"/>
      <c r="J150" s="19"/>
      <c r="K150" s="19"/>
    </row>
    <row r="151" spans="1:11" s="1" customFormat="1" ht="12.75" customHeight="1">
      <c r="A151" s="19"/>
      <c r="B151" s="19"/>
      <c r="C151" s="19"/>
      <c r="D151" s="20"/>
      <c r="E151" s="20"/>
      <c r="F151" s="19"/>
      <c r="G151" s="19"/>
      <c r="H151" s="19"/>
      <c r="I151" s="19"/>
      <c r="J151" s="19"/>
      <c r="K151" s="19"/>
    </row>
    <row r="152" spans="4:5" s="1" customFormat="1" ht="12.75" customHeight="1">
      <c r="D152" s="2"/>
      <c r="E152" s="2"/>
    </row>
    <row r="153" spans="4:5" s="1" customFormat="1" ht="12.75" customHeight="1">
      <c r="D153" s="2"/>
      <c r="E153" s="2"/>
    </row>
    <row r="154" spans="4:5" s="1" customFormat="1" ht="12.75" customHeight="1">
      <c r="D154" s="2"/>
      <c r="E154" s="2"/>
    </row>
    <row r="155" spans="4:5" s="1" customFormat="1" ht="12.75" customHeight="1">
      <c r="D155" s="2"/>
      <c r="E155" s="2"/>
    </row>
    <row r="156" spans="4:5" s="1" customFormat="1" ht="12.75" customHeight="1">
      <c r="D156" s="2"/>
      <c r="E156" s="2"/>
    </row>
    <row r="157" spans="4:5" s="1" customFormat="1" ht="12.75" customHeight="1">
      <c r="D157" s="2"/>
      <c r="E157" s="2"/>
    </row>
    <row r="158" spans="4:5" s="1" customFormat="1" ht="12.75" customHeight="1">
      <c r="D158" s="2"/>
      <c r="E158" s="2"/>
    </row>
    <row r="159" spans="4:5" s="1" customFormat="1" ht="12.75" customHeight="1">
      <c r="D159" s="2"/>
      <c r="E159" s="2"/>
    </row>
    <row r="160" spans="4:5" s="1" customFormat="1" ht="12.75" customHeight="1">
      <c r="D160" s="2"/>
      <c r="E160" s="2"/>
    </row>
    <row r="161" spans="4:5" s="1" customFormat="1" ht="13.5" customHeight="1">
      <c r="D161" s="2"/>
      <c r="E161" s="2"/>
    </row>
    <row r="162" spans="4:5" s="1" customFormat="1" ht="13.5" customHeight="1">
      <c r="D162" s="2"/>
      <c r="E162" s="2"/>
    </row>
    <row r="163" spans="4:5" s="1" customFormat="1" ht="13.5" customHeight="1">
      <c r="D163" s="2"/>
      <c r="E163" s="2"/>
    </row>
    <row r="164" spans="4:5" s="1" customFormat="1" ht="13.5" customHeight="1">
      <c r="D164" s="2"/>
      <c r="E164" s="2"/>
    </row>
    <row r="165" spans="4:5" s="1" customFormat="1" ht="13.5" customHeight="1">
      <c r="D165" s="2"/>
      <c r="E165" s="2"/>
    </row>
    <row r="166" spans="4:5" s="1" customFormat="1" ht="13.5" customHeight="1">
      <c r="D166" s="2"/>
      <c r="E166" s="2"/>
    </row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</sheetData>
  <sheetProtection/>
  <mergeCells count="27">
    <mergeCell ref="A7:C7"/>
    <mergeCell ref="D7:D10"/>
    <mergeCell ref="A5:K5"/>
    <mergeCell ref="J7:J9"/>
    <mergeCell ref="K7:K9"/>
    <mergeCell ref="I7:I9"/>
    <mergeCell ref="E7:E10"/>
    <mergeCell ref="F7:F9"/>
    <mergeCell ref="G7:G9"/>
    <mergeCell ref="H7:H9"/>
    <mergeCell ref="A89:B89"/>
    <mergeCell ref="A105:B105"/>
    <mergeCell ref="A74:B74"/>
    <mergeCell ref="A117:B117"/>
    <mergeCell ref="A79:B79"/>
    <mergeCell ref="A142:B142"/>
    <mergeCell ref="A113:B113"/>
    <mergeCell ref="A138:B138"/>
    <mergeCell ref="A130:B130"/>
    <mergeCell ref="A85:B85"/>
    <mergeCell ref="A8:A10"/>
    <mergeCell ref="B8:B10"/>
    <mergeCell ref="C8:C10"/>
    <mergeCell ref="A43:B43"/>
    <mergeCell ref="A53:B53"/>
    <mergeCell ref="A12:B12"/>
    <mergeCell ref="A57:B57"/>
  </mergeCells>
  <printOptions/>
  <pageMargins left="0.3937007874015748" right="0.3937007874015748" top="0.7874015748031497" bottom="0.3937007874015748" header="0" footer="0"/>
  <pageSetup firstPageNumber="161" useFirstPageNumber="1" fitToHeight="13" fitToWidth="2" horizontalDpi="600" verticalDpi="600" orientation="landscape" paperSize="9" scale="8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Кускевич Н.А.</dc:creator>
  <cp:keywords/>
  <dc:description/>
  <cp:lastModifiedBy>201k-1</cp:lastModifiedBy>
  <cp:lastPrinted>2017-06-26T13:24:13Z</cp:lastPrinted>
  <dcterms:created xsi:type="dcterms:W3CDTF">2016-08-03T06:41:06Z</dcterms:created>
  <dcterms:modified xsi:type="dcterms:W3CDTF">2017-06-26T13:24:14Z</dcterms:modified>
  <cp:category/>
  <cp:version/>
  <cp:contentType/>
  <cp:contentStatus/>
</cp:coreProperties>
</file>