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РАБОТА\2025\апрель\30 апреля\ЗАКОН\зак пост № 3880 п. 1588(Б25-5) (VII)\"/>
    </mc:Choice>
  </mc:AlternateContent>
  <bookViews>
    <workbookView xWindow="0" yWindow="0" windowWidth="24912" windowHeight="10092" firstSheet="1" activeTab="1"/>
  </bookViews>
  <sheets>
    <sheet name="Приложение № 2.7 (365)" sheetId="1" state="hidden" r:id="rId1"/>
    <sheet name="Приложение № 2.3 (1588)" sheetId="3" r:id="rId2"/>
  </sheets>
  <definedNames>
    <definedName name="_xlnm.Print_Titles" localSheetId="1">'Приложение № 2.3 (1588)'!$13:$13</definedName>
    <definedName name="_xlnm.Print_Titles" localSheetId="0">'Приложение № 2.7 (365)'!$9:$9</definedName>
  </definedNames>
  <calcPr calcId="162913"/>
</workbook>
</file>

<file path=xl/calcChain.xml><?xml version="1.0" encoding="utf-8"?>
<calcChain xmlns="http://schemas.openxmlformats.org/spreadsheetml/2006/main">
  <c r="C20" i="3" l="1"/>
  <c r="C18" i="3" l="1"/>
  <c r="C15" i="3" s="1"/>
  <c r="C16" i="3" s="1"/>
  <c r="G32" i="1"/>
  <c r="G33" i="1"/>
  <c r="G11" i="1"/>
  <c r="G15" i="1"/>
  <c r="G20" i="1"/>
  <c r="G21" i="1"/>
  <c r="G22" i="1"/>
  <c r="G24" i="1"/>
  <c r="G25" i="1"/>
  <c r="G10" i="1"/>
  <c r="C27" i="3" l="1"/>
  <c r="C29" i="1"/>
  <c r="C26" i="1" s="1"/>
  <c r="C23" i="1"/>
  <c r="C19" i="1"/>
  <c r="C18" i="1" s="1"/>
  <c r="C14" i="1"/>
  <c r="C13" i="1"/>
  <c r="C12" i="1" l="1"/>
  <c r="C16" i="1"/>
  <c r="F31" i="1"/>
  <c r="G31" i="1" s="1"/>
  <c r="F28" i="1" l="1"/>
  <c r="G28" i="1" s="1"/>
  <c r="F13" i="1" l="1"/>
  <c r="G13" i="1" s="1"/>
  <c r="F29" i="1" l="1"/>
  <c r="F14" i="1"/>
  <c r="F12" i="1" l="1"/>
  <c r="G12" i="1" s="1"/>
  <c r="G14" i="1"/>
  <c r="F26" i="1"/>
  <c r="G26" i="1" s="1"/>
  <c r="G29" i="1"/>
  <c r="F23" i="1"/>
  <c r="G23" i="1" s="1"/>
  <c r="F19" i="1" l="1"/>
  <c r="F18" i="1" l="1"/>
  <c r="G19" i="1"/>
  <c r="F16" i="1" l="1"/>
  <c r="G16" i="1" s="1"/>
  <c r="G18" i="1"/>
</calcChain>
</file>

<file path=xl/sharedStrings.xml><?xml version="1.0" encoding="utf-8"?>
<sst xmlns="http://schemas.openxmlformats.org/spreadsheetml/2006/main" count="125" uniqueCount="78">
  <si>
    <t>№ п/п</t>
  </si>
  <si>
    <t xml:space="preserve">Наименование объекта </t>
  </si>
  <si>
    <t>Сумма, руб.</t>
  </si>
  <si>
    <t>Министерство экономического развития Приднестровской Молдавской Республики</t>
  </si>
  <si>
    <t>Поддержка и развитие предпринимательства в Приднестровской Молдавской Республике на 2019–2021 годы</t>
  </si>
  <si>
    <t>Поддержка и развитие туризма в Приднестровской Молдавской Республике  на 2019–2026 годы</t>
  </si>
  <si>
    <t>Реализация проекта "Покупай приднестровское!"</t>
  </si>
  <si>
    <t>Финансирование расходов по субсидированию части процентных ставок по льготным кредитам со стороны государства</t>
  </si>
  <si>
    <t xml:space="preserve"> Финансирование государственных целевых программ по поддержке и развитию предпринимательства и туризма </t>
  </si>
  <si>
    <t>ДОХОДЫ ВСЕГО, в том числе:</t>
  </si>
  <si>
    <t>РАСХОДЫ ВСЕГО, в том числе:</t>
  </si>
  <si>
    <t>Приложение № 2.7</t>
  </si>
  <si>
    <t>к Закону Приднестровской Молдавской Республики</t>
  </si>
  <si>
    <t>Реализация проекта "Функционирование бизнес-школы"</t>
  </si>
  <si>
    <t>2.1</t>
  </si>
  <si>
    <t>3.1</t>
  </si>
  <si>
    <t>а) производство;</t>
  </si>
  <si>
    <t>б) развитие инфраструктуры внутреннего туризма</t>
  </si>
  <si>
    <t>3.1.1</t>
  </si>
  <si>
    <t>3.1.2</t>
  </si>
  <si>
    <t>3.2</t>
  </si>
  <si>
    <t>3.1.1.2</t>
  </si>
  <si>
    <t>3.1.1.1</t>
  </si>
  <si>
    <t>3.3</t>
  </si>
  <si>
    <t>Государственная поддержка начинающим предпринимателям "Мое дело" *</t>
  </si>
  <si>
    <t>3.2.1.</t>
  </si>
  <si>
    <t>Предоставление грантов начинающим предпринимателям</t>
  </si>
  <si>
    <t>3.2.2.</t>
  </si>
  <si>
    <t xml:space="preserve">Финансирование расходов по субсидированию части процентных ставок со стороны государства по льготным кредитам начинающим предпринимателям </t>
  </si>
  <si>
    <t>* Государственная поддержка начинающим предпринимателям "Мое дело" предоставляется в следующих приоритетных отраслях:</t>
  </si>
  <si>
    <t>Отчисления от единого таможенного платежа в размере 1,38%</t>
  </si>
  <si>
    <t>2.2</t>
  </si>
  <si>
    <t>Невостребованные остатки средств безвозмездной помощи Российской Федерации сельскохозяйственным товаропроизводителям Приднестровской Молдавской Республики, понесшим существенные финансовые потери (убытки) в результате неблагоприятных погодных условий 2020 года</t>
  </si>
  <si>
    <t>3.3.1.</t>
  </si>
  <si>
    <t>3.3.2.</t>
  </si>
  <si>
    <t>Финансирование расходов по субсидированию части процентных 
ставок со стороны государства по льготным кредитам, предоставляемым организациям, крестьянским (фермерским) хозяйствам для осуществления деятельности в отраслях (подотраслях) сельского хозяйства</t>
  </si>
  <si>
    <t>Финансирование расходов по субсидированию части процентных ставок со стороны государства по льготным кредитам, в т. ч. предоставляемым организациям, крестьянским (фермерским) хозяйствам для осуществления деятельности в отраслях (подотраслях) сельского хозяйства</t>
  </si>
  <si>
    <t>Примечание</t>
  </si>
  <si>
    <t>ОСТАТКИ по состоянию на 01.01.2021 г.</t>
  </si>
  <si>
    <t>"О республиканском бюджете на 2021 год"</t>
  </si>
  <si>
    <t>Органы местного государственного управления</t>
  </si>
  <si>
    <t>3.3.3.</t>
  </si>
  <si>
    <t>Финансирование расходов по субсидированию части процентных ставок со стороны государства по льготным кредитам, предоставляемым управляющим организациям муниципальной формы собственности, оказывающим услуги по управлению многоквартирными домами, в том числе:</t>
  </si>
  <si>
    <t>3.3.3.1</t>
  </si>
  <si>
    <t>3.3.3.2</t>
  </si>
  <si>
    <t>Государственная администрация г. Тирасполя и г. Днестровск (г.Тирасполь)</t>
  </si>
  <si>
    <t>Государственная администрация Бендеры</t>
  </si>
  <si>
    <t>ПРЕДЛАГАЕМАЯ РЕДАКЦИЯ</t>
  </si>
  <si>
    <t>ДЕЙСТВУЮЩАЯ РЕДАКЦИЯ</t>
  </si>
  <si>
    <r>
      <t>Финансирование расходов по субсидированию части процентных ставок по льготным кредитам, предоставляемым организациям, крестьянским (фермерским) хозяйствам для осуществления деятельности в отраслях (подотраслях) сельского хозяйства (в соответствии с подпунктом 3.3.2 настоящего Приложения), осуществляется дополнительно к лимитам средств, предусмотренных</t>
    </r>
    <r>
      <rPr>
        <b/>
        <sz val="12"/>
        <color theme="1"/>
        <rFont val="Times New Roman"/>
        <family val="1"/>
        <charset val="204"/>
      </rPr>
      <t xml:space="preserve"> подпунктом 3.3.1 настоящего Приложения</t>
    </r>
  </si>
  <si>
    <r>
      <t xml:space="preserve">Финансирование расходов по субсидированию части процентных ставок по льготным кредитам, предоставляемым организациям, крестьянским (фермерским) хозяйствам для осуществления деятельности в отраслях (подотраслях) сельского хозяйства (в соответствии с подпунктом 3.3.2 настоящего Приложения), осуществляется дополнительно к лимитам средств, предусмотренных </t>
    </r>
    <r>
      <rPr>
        <b/>
        <sz val="12"/>
        <color theme="1"/>
        <rFont val="Times New Roman"/>
        <family val="1"/>
        <charset val="204"/>
      </rPr>
      <t>подпунктами 3.3.1 и 3.3.3  настоящего Приложения</t>
    </r>
  </si>
  <si>
    <t>Отклонение</t>
  </si>
  <si>
    <t>Основные характеристики, источники формирования и направления расходования Фонда развития предпринимательства Приднестровской Молдавской Республики    на 2022 год</t>
  </si>
  <si>
    <t>1.</t>
  </si>
  <si>
    <t xml:space="preserve">Финансирование расходов по субсидированию части процентных ставок по льготным кредитам со стороны государства </t>
  </si>
  <si>
    <t>2.</t>
  </si>
  <si>
    <r>
      <rPr>
        <sz val="10"/>
        <rFont val="Times New Roman"/>
        <family val="1"/>
        <charset val="204"/>
      </rPr>
      <t>к Закону Приднест</t>
    </r>
    <r>
      <rPr>
        <sz val="10"/>
        <color theme="1"/>
        <rFont val="Times New Roman"/>
        <family val="1"/>
        <charset val="204"/>
      </rPr>
      <t>ровской Молдавской Республики</t>
    </r>
  </si>
  <si>
    <t>"О республиканском бюджете на 2025 год"</t>
  </si>
  <si>
    <t>финансирование расходов по субсидированию части процентных ставок со стороны государства по льготным кредитам, предоставляемым на пополнение оборотных средств</t>
  </si>
  <si>
    <t xml:space="preserve">Государственная администрация г. Тирасполя и г. Днестровска (г. Тирасполь) </t>
  </si>
  <si>
    <t>финансирование расходов по субсидированию части процентных ставок со стороны государства по льготным кредитам, предоставляемым управляющим организациям муниципальной формы собственности, оказывающим услуги по сбору и вывозу твердых бытовых отходов</t>
  </si>
  <si>
    <t xml:space="preserve">Министерство экономического развития Приднестровской Молдавской Республики </t>
  </si>
  <si>
    <t>Основные характеристики, источники формирования и направления расходования средств Фонда развития предпринимательства Приднестровской Молдавской Республики на 2025 год</t>
  </si>
  <si>
    <t xml:space="preserve">"О внесении изменений и дополнений </t>
  </si>
  <si>
    <t xml:space="preserve">в Закон Приднестровской Молдавской Республики </t>
  </si>
  <si>
    <t>ОСТАТОК средств Фонда развития предпринимательства Приднестровской Молдавской Республики по состоянию на 01.01.2025 года</t>
  </si>
  <si>
    <t>3.</t>
  </si>
  <si>
    <t>3.1.</t>
  </si>
  <si>
    <t>3.1.1.</t>
  </si>
  <si>
    <t>4.</t>
  </si>
  <si>
    <t>3.1.2.</t>
  </si>
  <si>
    <t>3.1.3.</t>
  </si>
  <si>
    <t xml:space="preserve">На  выплату заработной платы по подстатьям экономической классификации расходов бюджетов «Оплата труда» (код 110100), «Начисления на оплату труда (страховые взносы на государственное социальное страхование граждан)» (код 110200), «Денежная компенсация (взамен продовольственного пайка)» (код 111055) </t>
  </si>
  <si>
    <t>Приложение № 4</t>
  </si>
  <si>
    <t>".</t>
  </si>
  <si>
    <t>Приложение № 2.3</t>
  </si>
  <si>
    <t>Отчисления от единого таможенного платежа в размере  с 1 января по 30 апреля 2025 года  2,96 процента, с 1 мая по 31 декабря 2025 года –2,04 процента</t>
  </si>
  <si>
    <t>финансирование расходов по субсидированию части процентных ставок со стороны государства по льготным кредитам, предоставляемым организациям для осуществления деятельности в отраслях промышленности, строительства (включая осуществление монтажных работ), в сфере туризма, негосударственным (общественным, частным) организациям образования, осуществляющим образовательную деятельность по реализации основных общеобразовательных программ Приднестровской  Молдавской Республики, организациям, крестьянским (фермерским) хозяйствам для осуществления деятельности в отраслях (подотраслях) сельского хозяйства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</si>
</sst>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р_._-;\-* #,##0.00_р_._-;_-* &quot;-&quot;??_р_._-;_-@_-"/>
    <numFmt numFmtId="165" formatCode="_-* #,##0_-;\-* #,##0_-;_-* &quot;-&quot;??_-;_-@_-"/>
  </numFmts>
  <fonts count="19" x14ac:knownFonts="1">
    <font>
      <sz val="11"/>
      <color theme="1"/>
      <name val="Calibri"/>
      <family val="2"/>
      <charset val="204"/>
      <scheme val="minor"/>
    </font>
    <font>
      <b/>
      <sz val="12"/>
      <name val="Times New Roman"/>
      <family val="1"/>
      <charset val="204"/>
    </font>
    <font>
      <sz val="12"/>
      <name val="Times New Roman"/>
      <family val="1"/>
      <charset val="204"/>
    </font>
    <font>
      <sz val="11"/>
      <color indexed="8"/>
      <name val="Calibri"/>
      <family val="2"/>
      <charset val="204"/>
    </font>
    <font>
      <sz val="12"/>
      <color indexed="8"/>
      <name val="Times New Roman"/>
      <family val="1"/>
      <charset val="204"/>
    </font>
    <font>
      <b/>
      <sz val="12"/>
      <color indexed="8"/>
      <name val="Times New Roman"/>
      <family val="1"/>
      <charset val="204"/>
    </font>
    <font>
      <sz val="11"/>
      <color theme="1"/>
      <name val="Calibri"/>
      <family val="2"/>
      <charset val="204"/>
      <scheme val="minor"/>
    </font>
    <font>
      <b/>
      <sz val="12"/>
      <color theme="1"/>
      <name val="Times New Roman"/>
      <family val="1"/>
      <charset val="204"/>
    </font>
    <font>
      <sz val="12"/>
      <color theme="1"/>
      <name val="Times New Roman"/>
      <family val="1"/>
      <charset val="204"/>
    </font>
    <font>
      <b/>
      <sz val="12"/>
      <color rgb="FF000000"/>
      <name val="Times New Roman"/>
      <family val="1"/>
      <charset val="204"/>
    </font>
    <font>
      <sz val="10"/>
      <color theme="1"/>
      <name val="Times New Roman"/>
      <family val="1"/>
      <charset val="204"/>
    </font>
    <font>
      <b/>
      <sz val="10"/>
      <color theme="1"/>
      <name val="Times New Roman"/>
      <family val="1"/>
      <charset val="204"/>
    </font>
    <font>
      <b/>
      <sz val="10"/>
      <name val="Times New Roman"/>
      <family val="1"/>
      <charset val="204"/>
    </font>
    <font>
      <b/>
      <sz val="10"/>
      <color indexed="8"/>
      <name val="Times New Roman"/>
      <family val="1"/>
      <charset val="204"/>
    </font>
    <font>
      <sz val="10"/>
      <color indexed="8"/>
      <name val="Times New Roman"/>
      <family val="1"/>
      <charset val="204"/>
    </font>
    <font>
      <sz val="10"/>
      <color rgb="FF000000"/>
      <name val="Times New Roman"/>
      <family val="1"/>
      <charset val="204"/>
    </font>
    <font>
      <sz val="10"/>
      <name val="Times New Roman"/>
      <family val="1"/>
      <charset val="204"/>
    </font>
    <font>
      <sz val="10"/>
      <name val="Arial Cyr"/>
      <charset val="204"/>
    </font>
    <font>
      <sz val="10"/>
      <color rgb="FF00B0F0"/>
      <name val="Times New Roman"/>
      <family val="1"/>
      <charset val="20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6" fillId="0" borderId="0"/>
    <xf numFmtId="0" fontId="6" fillId="0" borderId="0"/>
    <xf numFmtId="164" fontId="3" fillId="0" borderId="0" applyFont="0" applyFill="0" applyBorder="0" applyAlignment="0" applyProtection="0"/>
    <xf numFmtId="43" fontId="6" fillId="0" borderId="0" applyFont="0" applyFill="0" applyBorder="0" applyAlignment="0" applyProtection="0"/>
    <xf numFmtId="0" fontId="17" fillId="0" borderId="0"/>
  </cellStyleXfs>
  <cellXfs count="100">
    <xf numFmtId="0" fontId="0" fillId="0" borderId="0" xfId="0"/>
    <xf numFmtId="0" fontId="4" fillId="0" borderId="0" xfId="0" applyFont="1"/>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7" fillId="0" borderId="1" xfId="0" applyFont="1" applyBorder="1" applyAlignment="1">
      <alignment vertical="center" wrapText="1"/>
    </xf>
    <xf numFmtId="0" fontId="4" fillId="0" borderId="1" xfId="0" applyFont="1" applyBorder="1" applyAlignment="1">
      <alignment horizontal="left" vertical="center" wrapText="1"/>
    </xf>
    <xf numFmtId="0" fontId="8" fillId="0" borderId="0" xfId="0" applyFont="1"/>
    <xf numFmtId="0" fontId="8" fillId="0" borderId="0" xfId="0" applyFont="1" applyAlignment="1">
      <alignment horizontal="center"/>
    </xf>
    <xf numFmtId="0" fontId="8" fillId="0" borderId="0" xfId="0" applyFont="1" applyAlignment="1">
      <alignment horizontal="right"/>
    </xf>
    <xf numFmtId="0" fontId="5" fillId="0" borderId="2" xfId="0" applyFont="1" applyBorder="1" applyAlignment="1">
      <alignment horizontal="left" vertical="center" wrapText="1"/>
    </xf>
    <xf numFmtId="0" fontId="4" fillId="0" borderId="1" xfId="0" applyFont="1" applyBorder="1" applyAlignment="1">
      <alignment vertical="center" wrapText="1"/>
    </xf>
    <xf numFmtId="49" fontId="4" fillId="0" borderId="0" xfId="0" applyNumberFormat="1" applyFont="1" applyAlignment="1">
      <alignment horizontal="center" vertical="center" wrapText="1"/>
    </xf>
    <xf numFmtId="0" fontId="4" fillId="0" borderId="0" xfId="0" applyFont="1" applyAlignment="1">
      <alignment horizontal="left" vertical="center" wrapText="1"/>
    </xf>
    <xf numFmtId="165" fontId="4" fillId="0" borderId="0" xfId="4" applyNumberFormat="1" applyFont="1" applyFill="1" applyBorder="1" applyAlignment="1">
      <alignment horizontal="center" vertical="center" wrapText="1"/>
    </xf>
    <xf numFmtId="3" fontId="8" fillId="0" borderId="0" xfId="0" applyNumberFormat="1" applyFont="1"/>
    <xf numFmtId="165" fontId="8" fillId="0" borderId="0" xfId="0" applyNumberFormat="1" applyFont="1"/>
    <xf numFmtId="49" fontId="4" fillId="0" borderId="1" xfId="0" applyNumberFormat="1" applyFont="1" applyBorder="1" applyAlignment="1">
      <alignment horizontal="center" vertical="center" wrapText="1"/>
    </xf>
    <xf numFmtId="3" fontId="2" fillId="0" borderId="1" xfId="0" applyNumberFormat="1" applyFont="1" applyBorder="1" applyAlignment="1">
      <alignment horizontal="right" vertical="center" wrapText="1"/>
    </xf>
    <xf numFmtId="49" fontId="5" fillId="0" borderId="1" xfId="0" applyNumberFormat="1" applyFont="1" applyBorder="1" applyAlignment="1">
      <alignment horizontal="center" vertical="center" wrapText="1"/>
    </xf>
    <xf numFmtId="3" fontId="7" fillId="0" borderId="1" xfId="0" applyNumberFormat="1" applyFont="1" applyBorder="1" applyAlignment="1">
      <alignment horizontal="right" vertical="center" wrapText="1"/>
    </xf>
    <xf numFmtId="165" fontId="4" fillId="0" borderId="1" xfId="4" applyNumberFormat="1" applyFont="1" applyFill="1" applyBorder="1" applyAlignment="1">
      <alignment horizontal="center" vertical="center" wrapText="1"/>
    </xf>
    <xf numFmtId="3" fontId="1" fillId="0" borderId="1" xfId="0" applyNumberFormat="1" applyFont="1" applyBorder="1" applyAlignment="1">
      <alignment horizontal="right" vertical="center" wrapText="1"/>
    </xf>
    <xf numFmtId="0" fontId="5"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7" fillId="0" borderId="0" xfId="0" applyFont="1" applyAlignment="1">
      <alignment wrapText="1"/>
    </xf>
    <xf numFmtId="0" fontId="8" fillId="0" borderId="5" xfId="0" applyFont="1" applyBorder="1"/>
    <xf numFmtId="0" fontId="5" fillId="0" borderId="2" xfId="0" applyFont="1" applyBorder="1" applyAlignment="1">
      <alignment horizontal="center" vertical="center" wrapText="1"/>
    </xf>
    <xf numFmtId="3" fontId="5" fillId="0" borderId="2"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8" fillId="0" borderId="6" xfId="0" applyFont="1" applyBorder="1"/>
    <xf numFmtId="0" fontId="8" fillId="0" borderId="7" xfId="0" applyFont="1" applyBorder="1"/>
    <xf numFmtId="3" fontId="5" fillId="0" borderId="6" xfId="0" applyNumberFormat="1" applyFont="1" applyBorder="1" applyAlignment="1">
      <alignment horizontal="right" vertical="center" wrapText="1"/>
    </xf>
    <xf numFmtId="3" fontId="4" fillId="0" borderId="8" xfId="0" applyNumberFormat="1" applyFont="1" applyBorder="1" applyAlignment="1">
      <alignment horizontal="right" vertical="center" wrapText="1"/>
    </xf>
    <xf numFmtId="3" fontId="5" fillId="0" borderId="8" xfId="0" applyNumberFormat="1" applyFont="1" applyBorder="1" applyAlignment="1">
      <alignment horizontal="right" vertical="center" wrapText="1"/>
    </xf>
    <xf numFmtId="3" fontId="2" fillId="0" borderId="8" xfId="0" applyNumberFormat="1" applyFont="1" applyBorder="1" applyAlignment="1">
      <alignment horizontal="right" vertical="center" wrapText="1"/>
    </xf>
    <xf numFmtId="3" fontId="7" fillId="0" borderId="8" xfId="0" applyNumberFormat="1" applyFont="1" applyBorder="1" applyAlignment="1">
      <alignment horizontal="right" vertical="center" wrapText="1"/>
    </xf>
    <xf numFmtId="165" fontId="4" fillId="0" borderId="9" xfId="4" applyNumberFormat="1" applyFont="1" applyFill="1" applyBorder="1" applyAlignment="1">
      <alignment horizontal="center" vertical="center" wrapText="1"/>
    </xf>
    <xf numFmtId="3" fontId="1" fillId="0" borderId="8" xfId="0" applyNumberFormat="1" applyFont="1" applyBorder="1" applyAlignment="1">
      <alignment horizontal="right" vertical="center" wrapText="1"/>
    </xf>
    <xf numFmtId="165" fontId="4" fillId="0" borderId="10" xfId="4" applyNumberFormat="1" applyFont="1" applyFill="1" applyBorder="1" applyAlignment="1">
      <alignment horizontal="center" vertical="center" wrapText="1"/>
    </xf>
    <xf numFmtId="0" fontId="5" fillId="0" borderId="11" xfId="0" applyFont="1" applyBorder="1" applyAlignment="1">
      <alignment horizontal="center" vertical="center" wrapText="1"/>
    </xf>
    <xf numFmtId="3" fontId="5" fillId="0" borderId="12" xfId="0" applyNumberFormat="1" applyFont="1" applyBorder="1" applyAlignment="1">
      <alignment horizontal="center" vertical="center" wrapText="1"/>
    </xf>
    <xf numFmtId="3" fontId="5" fillId="0" borderId="11" xfId="0" applyNumberFormat="1" applyFont="1" applyBorder="1" applyAlignment="1">
      <alignment horizontal="center" vertical="center" wrapText="1"/>
    </xf>
    <xf numFmtId="3" fontId="8" fillId="0" borderId="1" xfId="0" applyNumberFormat="1" applyFont="1" applyBorder="1"/>
    <xf numFmtId="165" fontId="5" fillId="0" borderId="8" xfId="4" applyNumberFormat="1" applyFont="1" applyFill="1" applyBorder="1" applyAlignment="1">
      <alignment horizontal="center" vertical="center" wrapText="1"/>
    </xf>
    <xf numFmtId="165" fontId="5" fillId="0" borderId="1" xfId="4" applyNumberFormat="1" applyFont="1" applyFill="1" applyBorder="1" applyAlignment="1">
      <alignment horizontal="center" vertical="center" wrapText="1"/>
    </xf>
    <xf numFmtId="16" fontId="7" fillId="0" borderId="1" xfId="0" applyNumberFormat="1" applyFont="1" applyBorder="1" applyAlignment="1">
      <alignment horizontal="center" vertical="center" wrapText="1"/>
    </xf>
    <xf numFmtId="0" fontId="9" fillId="0" borderId="1" xfId="0" applyFont="1" applyBorder="1" applyAlignment="1">
      <alignment vertical="center" wrapText="1"/>
    </xf>
    <xf numFmtId="3" fontId="7" fillId="0" borderId="1" xfId="0" applyNumberFormat="1" applyFont="1" applyBorder="1" applyAlignment="1">
      <alignment horizontal="center" vertical="center" wrapText="1"/>
    </xf>
    <xf numFmtId="0" fontId="7" fillId="0" borderId="5" xfId="0" applyFont="1" applyBorder="1"/>
    <xf numFmtId="165" fontId="9" fillId="0" borderId="1" xfId="4" applyNumberFormat="1" applyFont="1" applyFill="1" applyBorder="1" applyAlignment="1">
      <alignment horizontal="center" vertical="center"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0" fontId="10" fillId="0" borderId="0" xfId="0" applyFont="1" applyFill="1" applyAlignment="1">
      <alignment vertical="center"/>
    </xf>
    <xf numFmtId="0" fontId="10" fillId="0" borderId="0" xfId="0" applyFont="1" applyFill="1" applyAlignment="1">
      <alignment horizontal="right"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3" fontId="13" fillId="0" borderId="1" xfId="0" applyNumberFormat="1" applyFont="1" applyFill="1" applyBorder="1" applyAlignment="1">
      <alignment horizontal="right" vertical="center" wrapText="1"/>
    </xf>
    <xf numFmtId="0" fontId="16" fillId="0" borderId="1" xfId="0" applyFont="1" applyFill="1" applyBorder="1" applyAlignment="1">
      <alignment horizontal="left" vertical="center" wrapText="1"/>
    </xf>
    <xf numFmtId="3" fontId="14" fillId="0" borderId="1" xfId="0" applyNumberFormat="1" applyFont="1" applyFill="1" applyBorder="1" applyAlignment="1">
      <alignment horizontal="right" vertical="center" wrapText="1"/>
    </xf>
    <xf numFmtId="0" fontId="14" fillId="0" borderId="1" xfId="0" applyFont="1" applyFill="1" applyBorder="1" applyAlignment="1">
      <alignment horizontal="left" vertical="center" wrapText="1"/>
    </xf>
    <xf numFmtId="3" fontId="11" fillId="0" borderId="1" xfId="0" applyNumberFormat="1" applyFont="1" applyFill="1" applyBorder="1" applyAlignment="1">
      <alignment horizontal="righ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165" fontId="11" fillId="0" borderId="1" xfId="0" applyNumberFormat="1" applyFont="1" applyFill="1" applyBorder="1" applyAlignment="1">
      <alignment horizontal="right" vertical="center" wrapText="1"/>
    </xf>
    <xf numFmtId="0" fontId="10" fillId="0" borderId="1" xfId="0" applyFont="1" applyFill="1" applyBorder="1" applyAlignment="1">
      <alignment horizontal="center" vertical="center" wrapText="1"/>
    </xf>
    <xf numFmtId="0" fontId="15" fillId="0" borderId="1" xfId="0" applyFont="1" applyFill="1" applyBorder="1" applyAlignment="1">
      <alignment vertical="center" wrapText="1"/>
    </xf>
    <xf numFmtId="165" fontId="10" fillId="0" borderId="1" xfId="0" applyNumberFormat="1" applyFont="1" applyFill="1" applyBorder="1" applyAlignment="1">
      <alignment horizontal="center" vertical="center" wrapText="1"/>
    </xf>
    <xf numFmtId="3" fontId="10" fillId="0" borderId="1" xfId="0" applyNumberFormat="1" applyFont="1" applyFill="1" applyBorder="1" applyAlignment="1">
      <alignment horizontal="right" vertical="center" wrapText="1"/>
    </xf>
    <xf numFmtId="16" fontId="11"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0" fillId="0" borderId="0" xfId="0" applyFont="1" applyFill="1" applyAlignment="1">
      <alignment horizontal="right" vertical="center" wrapText="1"/>
    </xf>
    <xf numFmtId="0" fontId="18" fillId="0" borderId="0" xfId="0" applyFont="1" applyFill="1" applyAlignment="1">
      <alignment vertical="center" wrapText="1"/>
    </xf>
    <xf numFmtId="0" fontId="8" fillId="0" borderId="0" xfId="0" applyFont="1" applyAlignment="1">
      <alignment horizontal="left" wrapText="1"/>
    </xf>
    <xf numFmtId="0" fontId="7" fillId="0" borderId="1" xfId="0" applyFont="1" applyBorder="1" applyAlignment="1">
      <alignment horizontal="center"/>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xf>
    <xf numFmtId="0" fontId="7" fillId="0" borderId="0" xfId="0" applyFont="1" applyAlignment="1">
      <alignment horizontal="left" vertical="center"/>
    </xf>
    <xf numFmtId="0" fontId="8" fillId="0" borderId="0" xfId="0" applyFont="1" applyAlignment="1">
      <alignment horizontal="right"/>
    </xf>
    <xf numFmtId="0" fontId="7" fillId="0" borderId="0" xfId="0" applyFont="1" applyAlignment="1">
      <alignment horizontal="center" wrapText="1"/>
    </xf>
    <xf numFmtId="0" fontId="5" fillId="0" borderId="1" xfId="0" applyFont="1" applyBorder="1" applyAlignment="1">
      <alignment horizontal="center" vertical="center"/>
    </xf>
    <xf numFmtId="16" fontId="7" fillId="0" borderId="1" xfId="0" applyNumberFormat="1" applyFont="1" applyBorder="1" applyAlignment="1">
      <alignment horizontal="center" vertical="center" wrapText="1"/>
    </xf>
    <xf numFmtId="3" fontId="16" fillId="0" borderId="0" xfId="5" applyNumberFormat="1" applyFont="1" applyFill="1" applyAlignment="1">
      <alignment horizontal="righ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0" xfId="0" applyFont="1" applyFill="1" applyAlignment="1">
      <alignment horizontal="right" vertical="center" wrapText="1"/>
    </xf>
    <xf numFmtId="4" fontId="12" fillId="0" borderId="0" xfId="0" applyNumberFormat="1" applyFont="1" applyFill="1" applyAlignment="1">
      <alignment horizontal="center" vertical="center" wrapText="1"/>
    </xf>
    <xf numFmtId="0" fontId="13" fillId="0" borderId="0" xfId="0" applyFont="1" applyFill="1" applyAlignment="1">
      <alignment horizontal="center"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cellXfs>
  <cellStyles count="6">
    <cellStyle name="Обычный" xfId="0" builtinId="0"/>
    <cellStyle name="Обычный 2" xfId="1"/>
    <cellStyle name="Обычный 2 2" xfId="2"/>
    <cellStyle name="Обычный 2 3" xfId="5"/>
    <cellStyle name="Финансовый" xfId="4" builtinId="3"/>
    <cellStyle name="Финансовый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106" zoomScaleNormal="106" zoomScaleSheetLayoutView="85" workbookViewId="0">
      <pane xSplit="6" ySplit="9" topLeftCell="G27" activePane="bottomRight" state="frozenSplit"/>
      <selection pane="topRight" activeCell="D1" sqref="D1"/>
      <selection pane="bottomLeft" activeCell="A15" sqref="A15"/>
      <selection pane="bottomRight" activeCell="E28" sqref="E28"/>
    </sheetView>
  </sheetViews>
  <sheetFormatPr defaultColWidth="9.109375" defaultRowHeight="15.6" x14ac:dyDescent="0.3"/>
  <cols>
    <col min="1" max="1" width="9.109375" style="6"/>
    <col min="2" max="2" width="46.109375" style="6" customWidth="1"/>
    <col min="3" max="3" width="13.5546875" style="6" customWidth="1"/>
    <col min="4" max="4" width="9.5546875" style="7" customWidth="1"/>
    <col min="5" max="5" width="57.6640625" style="6" customWidth="1"/>
    <col min="6" max="6" width="13.5546875" style="8" customWidth="1"/>
    <col min="7" max="7" width="14.33203125" style="6" customWidth="1"/>
    <col min="8" max="8" width="9.109375" style="6"/>
    <col min="9" max="9" width="11.88671875" style="6" bestFit="1" customWidth="1"/>
    <col min="10" max="16384" width="9.109375" style="6"/>
  </cols>
  <sheetData>
    <row r="1" spans="1:7" x14ac:dyDescent="0.3">
      <c r="D1" s="87" t="s">
        <v>11</v>
      </c>
      <c r="E1" s="87"/>
      <c r="F1" s="87"/>
      <c r="G1" s="1"/>
    </row>
    <row r="2" spans="1:7" x14ac:dyDescent="0.3">
      <c r="D2" s="87" t="s">
        <v>12</v>
      </c>
      <c r="E2" s="87"/>
      <c r="F2" s="87"/>
      <c r="G2" s="1"/>
    </row>
    <row r="3" spans="1:7" x14ac:dyDescent="0.3">
      <c r="D3" s="87" t="s">
        <v>39</v>
      </c>
      <c r="E3" s="87"/>
      <c r="F3" s="87"/>
      <c r="G3" s="1"/>
    </row>
    <row r="4" spans="1:7" x14ac:dyDescent="0.3">
      <c r="D4" s="8"/>
      <c r="E4" s="8"/>
      <c r="G4" s="1"/>
    </row>
    <row r="5" spans="1:7" x14ac:dyDescent="0.3">
      <c r="D5" s="8"/>
      <c r="E5" s="8"/>
      <c r="G5" s="1"/>
    </row>
    <row r="7" spans="1:7" s="25" customFormat="1" ht="72" customHeight="1" x14ac:dyDescent="0.3">
      <c r="A7" s="88" t="s">
        <v>52</v>
      </c>
      <c r="B7" s="88"/>
      <c r="C7" s="88"/>
      <c r="D7" s="88"/>
      <c r="E7" s="88"/>
      <c r="F7" s="88"/>
    </row>
    <row r="8" spans="1:7" x14ac:dyDescent="0.3">
      <c r="A8" s="80" t="s">
        <v>48</v>
      </c>
      <c r="B8" s="80"/>
      <c r="C8" s="80"/>
      <c r="D8" s="80" t="s">
        <v>47</v>
      </c>
      <c r="E8" s="80"/>
      <c r="F8" s="80"/>
      <c r="G8" s="89" t="s">
        <v>51</v>
      </c>
    </row>
    <row r="9" spans="1:7" s="7" customFormat="1" ht="16.2" thickBot="1" x14ac:dyDescent="0.35">
      <c r="A9" s="43" t="s">
        <v>0</v>
      </c>
      <c r="B9" s="43" t="s">
        <v>1</v>
      </c>
      <c r="C9" s="44" t="s">
        <v>2</v>
      </c>
      <c r="D9" s="43" t="s">
        <v>0</v>
      </c>
      <c r="E9" s="43" t="s">
        <v>1</v>
      </c>
      <c r="F9" s="45" t="s">
        <v>2</v>
      </c>
      <c r="G9" s="89"/>
    </row>
    <row r="10" spans="1:7" x14ac:dyDescent="0.3">
      <c r="A10" s="27">
        <v>1</v>
      </c>
      <c r="B10" s="9" t="s">
        <v>38</v>
      </c>
      <c r="C10" s="35">
        <v>915983</v>
      </c>
      <c r="D10" s="27">
        <v>1</v>
      </c>
      <c r="E10" s="9" t="s">
        <v>38</v>
      </c>
      <c r="F10" s="28">
        <v>915983</v>
      </c>
      <c r="G10" s="46">
        <f>F10-C10</f>
        <v>0</v>
      </c>
    </row>
    <row r="11" spans="1:7" x14ac:dyDescent="0.3">
      <c r="A11" s="27"/>
      <c r="B11" s="9"/>
      <c r="C11" s="35"/>
      <c r="D11" s="27"/>
      <c r="E11" s="9"/>
      <c r="F11" s="28"/>
      <c r="G11" s="46">
        <f t="shared" ref="G11:G33" si="0">F11-C11</f>
        <v>0</v>
      </c>
    </row>
    <row r="12" spans="1:7" x14ac:dyDescent="0.3">
      <c r="A12" s="27">
        <v>2</v>
      </c>
      <c r="B12" s="9" t="s">
        <v>9</v>
      </c>
      <c r="C12" s="35">
        <f>SUM(C13:C14)</f>
        <v>13792944</v>
      </c>
      <c r="D12" s="27">
        <v>2</v>
      </c>
      <c r="E12" s="9" t="s">
        <v>9</v>
      </c>
      <c r="F12" s="28">
        <f>SUM(F13:F14)</f>
        <v>13792944</v>
      </c>
      <c r="G12" s="46">
        <f t="shared" si="0"/>
        <v>0</v>
      </c>
    </row>
    <row r="13" spans="1:7" ht="31.2" x14ac:dyDescent="0.3">
      <c r="A13" s="16" t="s">
        <v>14</v>
      </c>
      <c r="B13" s="5" t="s">
        <v>30</v>
      </c>
      <c r="C13" s="36">
        <f>5026949+4334399+2179285</f>
        <v>11540633</v>
      </c>
      <c r="D13" s="16" t="s">
        <v>14</v>
      </c>
      <c r="E13" s="5" t="s">
        <v>30</v>
      </c>
      <c r="F13" s="29">
        <f>5026949+4334399+2179285</f>
        <v>11540633</v>
      </c>
      <c r="G13" s="46">
        <f t="shared" si="0"/>
        <v>0</v>
      </c>
    </row>
    <row r="14" spans="1:7" ht="124.8" x14ac:dyDescent="0.3">
      <c r="A14" s="16" t="s">
        <v>31</v>
      </c>
      <c r="B14" s="5" t="s">
        <v>32</v>
      </c>
      <c r="C14" s="36">
        <f>0+2252311</f>
        <v>2252311</v>
      </c>
      <c r="D14" s="16" t="s">
        <v>31</v>
      </c>
      <c r="E14" s="5" t="s">
        <v>32</v>
      </c>
      <c r="F14" s="29">
        <f>0+2252311</f>
        <v>2252311</v>
      </c>
      <c r="G14" s="46">
        <f t="shared" si="0"/>
        <v>0</v>
      </c>
    </row>
    <row r="15" spans="1:7" x14ac:dyDescent="0.3">
      <c r="A15" s="22"/>
      <c r="B15" s="2"/>
      <c r="C15" s="37"/>
      <c r="D15" s="22"/>
      <c r="E15" s="2"/>
      <c r="F15" s="30"/>
      <c r="G15" s="46">
        <f t="shared" si="0"/>
        <v>0</v>
      </c>
    </row>
    <row r="16" spans="1:7" x14ac:dyDescent="0.3">
      <c r="A16" s="22">
        <v>3</v>
      </c>
      <c r="B16" s="2" t="s">
        <v>10</v>
      </c>
      <c r="C16" s="37">
        <f>SUM(C18+C23+C26)</f>
        <v>12529642</v>
      </c>
      <c r="D16" s="22">
        <v>3</v>
      </c>
      <c r="E16" s="2" t="s">
        <v>10</v>
      </c>
      <c r="F16" s="30">
        <f>SUM(F18,F23,F26)</f>
        <v>12529642</v>
      </c>
      <c r="G16" s="46">
        <f t="shared" si="0"/>
        <v>0</v>
      </c>
    </row>
    <row r="17" spans="1:9" x14ac:dyDescent="0.3">
      <c r="A17" s="81" t="s">
        <v>3</v>
      </c>
      <c r="B17" s="81"/>
      <c r="C17" s="82"/>
      <c r="D17" s="81" t="s">
        <v>3</v>
      </c>
      <c r="E17" s="81"/>
      <c r="F17" s="81"/>
      <c r="G17" s="46"/>
    </row>
    <row r="18" spans="1:9" ht="46.8" x14ac:dyDescent="0.3">
      <c r="A18" s="18" t="s">
        <v>15</v>
      </c>
      <c r="B18" s="3" t="s">
        <v>8</v>
      </c>
      <c r="C18" s="37">
        <f>SUM(C19+C22)</f>
        <v>1223324</v>
      </c>
      <c r="D18" s="18" t="s">
        <v>15</v>
      </c>
      <c r="E18" s="3" t="s">
        <v>8</v>
      </c>
      <c r="F18" s="30">
        <f>SUM(F19+F22)</f>
        <v>1223324</v>
      </c>
      <c r="G18" s="46">
        <f t="shared" si="0"/>
        <v>0</v>
      </c>
    </row>
    <row r="19" spans="1:9" ht="46.8" x14ac:dyDescent="0.3">
      <c r="A19" s="16" t="s">
        <v>18</v>
      </c>
      <c r="B19" s="5" t="s">
        <v>4</v>
      </c>
      <c r="C19" s="36">
        <f>SUM(C20:C21)</f>
        <v>923324</v>
      </c>
      <c r="D19" s="16" t="s">
        <v>18</v>
      </c>
      <c r="E19" s="5" t="s">
        <v>4</v>
      </c>
      <c r="F19" s="29">
        <f>SUM(F20:F21)</f>
        <v>923324</v>
      </c>
      <c r="G19" s="46">
        <f t="shared" si="0"/>
        <v>0</v>
      </c>
    </row>
    <row r="20" spans="1:9" ht="31.2" x14ac:dyDescent="0.3">
      <c r="A20" s="16" t="s">
        <v>22</v>
      </c>
      <c r="B20" s="10" t="s">
        <v>13</v>
      </c>
      <c r="C20" s="38">
        <v>502258</v>
      </c>
      <c r="D20" s="16" t="s">
        <v>22</v>
      </c>
      <c r="E20" s="10" t="s">
        <v>13</v>
      </c>
      <c r="F20" s="17">
        <v>502258</v>
      </c>
      <c r="G20" s="46">
        <f t="shared" si="0"/>
        <v>0</v>
      </c>
    </row>
    <row r="21" spans="1:9" ht="31.2" x14ac:dyDescent="0.3">
      <c r="A21" s="16" t="s">
        <v>21</v>
      </c>
      <c r="B21" s="10" t="s">
        <v>6</v>
      </c>
      <c r="C21" s="38">
        <v>421066</v>
      </c>
      <c r="D21" s="16" t="s">
        <v>21</v>
      </c>
      <c r="E21" s="10" t="s">
        <v>6</v>
      </c>
      <c r="F21" s="17">
        <v>421066</v>
      </c>
      <c r="G21" s="46">
        <f t="shared" si="0"/>
        <v>0</v>
      </c>
    </row>
    <row r="22" spans="1:9" ht="46.8" x14ac:dyDescent="0.3">
      <c r="A22" s="16" t="s">
        <v>19</v>
      </c>
      <c r="B22" s="10" t="s">
        <v>5</v>
      </c>
      <c r="C22" s="38">
        <v>300000</v>
      </c>
      <c r="D22" s="16" t="s">
        <v>19</v>
      </c>
      <c r="E22" s="10" t="s">
        <v>5</v>
      </c>
      <c r="F22" s="17">
        <v>300000</v>
      </c>
      <c r="G22" s="46">
        <f t="shared" si="0"/>
        <v>0</v>
      </c>
    </row>
    <row r="23" spans="1:9" ht="31.2" x14ac:dyDescent="0.3">
      <c r="A23" s="18" t="s">
        <v>20</v>
      </c>
      <c r="B23" s="4" t="s">
        <v>24</v>
      </c>
      <c r="C23" s="39">
        <f>SUM(C24:C25)</f>
        <v>1103625</v>
      </c>
      <c r="D23" s="18" t="s">
        <v>20</v>
      </c>
      <c r="E23" s="4" t="s">
        <v>24</v>
      </c>
      <c r="F23" s="19">
        <f>SUM(F24:F25)</f>
        <v>1103625</v>
      </c>
      <c r="G23" s="46">
        <f t="shared" si="0"/>
        <v>0</v>
      </c>
    </row>
    <row r="24" spans="1:9" ht="31.2" x14ac:dyDescent="0.3">
      <c r="A24" s="31" t="s">
        <v>25</v>
      </c>
      <c r="B24" s="23" t="s">
        <v>26</v>
      </c>
      <c r="C24" s="40">
        <v>882900</v>
      </c>
      <c r="D24" s="16" t="s">
        <v>25</v>
      </c>
      <c r="E24" s="5" t="s">
        <v>26</v>
      </c>
      <c r="F24" s="20">
        <v>882900</v>
      </c>
      <c r="G24" s="46">
        <f t="shared" si="0"/>
        <v>0</v>
      </c>
    </row>
    <row r="25" spans="1:9" ht="62.4" x14ac:dyDescent="0.3">
      <c r="A25" s="31" t="s">
        <v>27</v>
      </c>
      <c r="B25" s="23" t="s">
        <v>28</v>
      </c>
      <c r="C25" s="40">
        <v>220725</v>
      </c>
      <c r="D25" s="16" t="s">
        <v>27</v>
      </c>
      <c r="E25" s="5" t="s">
        <v>28</v>
      </c>
      <c r="F25" s="20">
        <v>220725</v>
      </c>
      <c r="G25" s="46">
        <f t="shared" si="0"/>
        <v>0</v>
      </c>
    </row>
    <row r="26" spans="1:9" ht="62.4" x14ac:dyDescent="0.3">
      <c r="A26" s="18" t="s">
        <v>23</v>
      </c>
      <c r="B26" s="4" t="s">
        <v>7</v>
      </c>
      <c r="C26" s="41">
        <f>SUM(C28:C29)</f>
        <v>10202693</v>
      </c>
      <c r="D26" s="18" t="s">
        <v>23</v>
      </c>
      <c r="E26" s="4" t="s">
        <v>7</v>
      </c>
      <c r="F26" s="21">
        <f>F28+F29+F31</f>
        <v>10202693</v>
      </c>
      <c r="G26" s="46">
        <f t="shared" si="0"/>
        <v>0</v>
      </c>
      <c r="I26" s="14"/>
    </row>
    <row r="27" spans="1:9" x14ac:dyDescent="0.3">
      <c r="A27" s="26"/>
      <c r="D27" s="81" t="s">
        <v>3</v>
      </c>
      <c r="E27" s="81"/>
      <c r="F27" s="81"/>
      <c r="G27" s="46"/>
      <c r="I27" s="14"/>
    </row>
    <row r="28" spans="1:9" ht="109.2" x14ac:dyDescent="0.3">
      <c r="A28" s="16" t="s">
        <v>33</v>
      </c>
      <c r="B28" s="5" t="s">
        <v>36</v>
      </c>
      <c r="C28" s="47">
        <v>7950382</v>
      </c>
      <c r="D28" s="16" t="s">
        <v>33</v>
      </c>
      <c r="E28" s="5" t="s">
        <v>36</v>
      </c>
      <c r="F28" s="48">
        <f>7950382-F31</f>
        <v>7913632</v>
      </c>
      <c r="G28" s="46">
        <f t="shared" si="0"/>
        <v>-36750</v>
      </c>
      <c r="I28" s="15"/>
    </row>
    <row r="29" spans="1:9" ht="109.8" thickBot="1" x14ac:dyDescent="0.35">
      <c r="A29" s="32" t="s">
        <v>34</v>
      </c>
      <c r="B29" s="24" t="s">
        <v>35</v>
      </c>
      <c r="C29" s="42">
        <f>0+2252311</f>
        <v>2252311</v>
      </c>
      <c r="D29" s="16" t="s">
        <v>34</v>
      </c>
      <c r="E29" s="5" t="s">
        <v>35</v>
      </c>
      <c r="F29" s="20">
        <f>0+2252311</f>
        <v>2252311</v>
      </c>
      <c r="G29" s="46">
        <f>F29-C29</f>
        <v>0</v>
      </c>
    </row>
    <row r="30" spans="1:9" x14ac:dyDescent="0.3">
      <c r="A30" s="26"/>
      <c r="D30" s="90" t="s">
        <v>40</v>
      </c>
      <c r="E30" s="90"/>
      <c r="F30" s="90"/>
      <c r="G30" s="46"/>
    </row>
    <row r="31" spans="1:9" ht="93.6" x14ac:dyDescent="0.3">
      <c r="A31" s="26"/>
      <c r="D31" s="49" t="s">
        <v>41</v>
      </c>
      <c r="E31" s="50" t="s">
        <v>42</v>
      </c>
      <c r="F31" s="51">
        <f>F32+F33</f>
        <v>36750</v>
      </c>
      <c r="G31" s="46">
        <f t="shared" si="0"/>
        <v>36750</v>
      </c>
    </row>
    <row r="32" spans="1:9" ht="31.2" x14ac:dyDescent="0.3">
      <c r="A32" s="26"/>
      <c r="D32" s="52" t="s">
        <v>43</v>
      </c>
      <c r="E32" s="50" t="s">
        <v>45</v>
      </c>
      <c r="F32" s="53">
        <v>36750</v>
      </c>
      <c r="G32" s="46">
        <f t="shared" si="0"/>
        <v>36750</v>
      </c>
    </row>
    <row r="33" spans="1:7" x14ac:dyDescent="0.3">
      <c r="A33" s="33"/>
      <c r="B33" s="34"/>
      <c r="C33" s="34"/>
      <c r="D33" s="54" t="s">
        <v>44</v>
      </c>
      <c r="E33" s="50" t="s">
        <v>46</v>
      </c>
      <c r="F33" s="55">
        <v>0</v>
      </c>
      <c r="G33" s="46">
        <f t="shared" si="0"/>
        <v>0</v>
      </c>
    </row>
    <row r="34" spans="1:7" x14ac:dyDescent="0.3">
      <c r="D34" s="11"/>
      <c r="E34" s="12"/>
      <c r="F34" s="13"/>
    </row>
    <row r="36" spans="1:7" x14ac:dyDescent="0.3">
      <c r="A36" s="83" t="s">
        <v>29</v>
      </c>
      <c r="B36" s="83"/>
      <c r="C36" s="83"/>
      <c r="D36" s="83" t="s">
        <v>29</v>
      </c>
      <c r="E36" s="83"/>
      <c r="F36" s="83"/>
    </row>
    <row r="37" spans="1:7" x14ac:dyDescent="0.3">
      <c r="A37" s="84" t="s">
        <v>16</v>
      </c>
      <c r="B37" s="84"/>
      <c r="C37" s="84"/>
      <c r="D37" s="84" t="s">
        <v>16</v>
      </c>
      <c r="E37" s="84"/>
      <c r="F37" s="84"/>
    </row>
    <row r="38" spans="1:7" x14ac:dyDescent="0.3">
      <c r="A38" s="85" t="s">
        <v>17</v>
      </c>
      <c r="B38" s="85"/>
      <c r="C38" s="85"/>
      <c r="D38" s="85" t="s">
        <v>17</v>
      </c>
      <c r="E38" s="85"/>
      <c r="F38" s="85"/>
    </row>
    <row r="39" spans="1:7" x14ac:dyDescent="0.3">
      <c r="A39" s="7"/>
      <c r="C39" s="8"/>
    </row>
    <row r="40" spans="1:7" x14ac:dyDescent="0.3">
      <c r="A40" s="86" t="s">
        <v>37</v>
      </c>
      <c r="B40" s="86"/>
      <c r="C40" s="86"/>
      <c r="D40" s="86" t="s">
        <v>37</v>
      </c>
      <c r="E40" s="86"/>
      <c r="F40" s="86"/>
    </row>
    <row r="41" spans="1:7" ht="140.25" customHeight="1" x14ac:dyDescent="0.3">
      <c r="A41" s="79" t="s">
        <v>49</v>
      </c>
      <c r="B41" s="79"/>
      <c r="C41" s="79"/>
      <c r="D41" s="79" t="s">
        <v>50</v>
      </c>
      <c r="E41" s="79"/>
      <c r="F41" s="79"/>
    </row>
  </sheetData>
  <mergeCells count="21">
    <mergeCell ref="G8:G9"/>
    <mergeCell ref="D40:F40"/>
    <mergeCell ref="D41:F41"/>
    <mergeCell ref="D36:F36"/>
    <mergeCell ref="D37:F37"/>
    <mergeCell ref="D38:F38"/>
    <mergeCell ref="D30:F30"/>
    <mergeCell ref="D17:F17"/>
    <mergeCell ref="D1:F1"/>
    <mergeCell ref="D2:F2"/>
    <mergeCell ref="D3:F3"/>
    <mergeCell ref="D27:F27"/>
    <mergeCell ref="D8:F8"/>
    <mergeCell ref="A7:F7"/>
    <mergeCell ref="A41:C41"/>
    <mergeCell ref="A8:C8"/>
    <mergeCell ref="A17:C17"/>
    <mergeCell ref="A36:C36"/>
    <mergeCell ref="A37:C37"/>
    <mergeCell ref="A38:C38"/>
    <mergeCell ref="A40:C40"/>
  </mergeCells>
  <phoneticPr fontId="0" type="noConversion"/>
  <printOptions horizontalCentered="1"/>
  <pageMargins left="0.59055118110236227" right="0.19685039370078741" top="0.55118110236220474" bottom="0.23622047244094491" header="0" footer="0"/>
  <pageSetup paperSize="9" scale="64" firstPageNumber="173" orientation="portrait" useFirstPageNumber="1"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93" zoomScaleNormal="93" workbookViewId="0">
      <pane xSplit="2" ySplit="13" topLeftCell="C15" activePane="bottomRight" state="frozenSplit"/>
      <selection pane="topRight" activeCell="F1" sqref="F1"/>
      <selection pane="bottomLeft" activeCell="A15" sqref="A15"/>
      <selection pane="bottomRight" activeCell="B23" sqref="B23"/>
    </sheetView>
  </sheetViews>
  <sheetFormatPr defaultColWidth="9.109375" defaultRowHeight="13.2" x14ac:dyDescent="0.3"/>
  <cols>
    <col min="1" max="1" width="6" style="59" bestFit="1" customWidth="1"/>
    <col min="2" max="2" width="83.109375" style="58" customWidth="1"/>
    <col min="3" max="3" width="13.44140625" style="59" bestFit="1" customWidth="1"/>
    <col min="4" max="4" width="9.109375" style="58"/>
    <col min="5" max="5" width="11.33203125" style="58" customWidth="1"/>
    <col min="6" max="16384" width="9.109375" style="58"/>
  </cols>
  <sheetData>
    <row r="1" spans="1:3" s="56" customFormat="1" ht="12.75" customHeight="1" x14ac:dyDescent="0.3">
      <c r="A1" s="91" t="s">
        <v>73</v>
      </c>
      <c r="B1" s="91"/>
      <c r="C1" s="91"/>
    </row>
    <row r="2" spans="1:3" s="56" customFormat="1" ht="12.75" customHeight="1" x14ac:dyDescent="0.3">
      <c r="A2" s="91" t="s">
        <v>12</v>
      </c>
      <c r="B2" s="91"/>
      <c r="C2" s="91"/>
    </row>
    <row r="3" spans="1:3" s="56" customFormat="1" ht="12.75" customHeight="1" x14ac:dyDescent="0.3">
      <c r="A3" s="91" t="s">
        <v>63</v>
      </c>
      <c r="B3" s="91"/>
      <c r="C3" s="91"/>
    </row>
    <row r="4" spans="1:3" s="56" customFormat="1" ht="12.75" customHeight="1" x14ac:dyDescent="0.3">
      <c r="A4" s="91" t="s">
        <v>64</v>
      </c>
      <c r="B4" s="91"/>
      <c r="C4" s="91"/>
    </row>
    <row r="5" spans="1:3" s="56" customFormat="1" ht="12.75" customHeight="1" x14ac:dyDescent="0.3">
      <c r="A5" s="91" t="s">
        <v>57</v>
      </c>
      <c r="B5" s="91"/>
      <c r="C5" s="91"/>
    </row>
    <row r="7" spans="1:3" x14ac:dyDescent="0.3">
      <c r="A7" s="57"/>
      <c r="B7" s="94" t="s">
        <v>75</v>
      </c>
      <c r="C7" s="94"/>
    </row>
    <row r="8" spans="1:3" x14ac:dyDescent="0.3">
      <c r="A8" s="57"/>
      <c r="B8" s="94" t="s">
        <v>56</v>
      </c>
      <c r="C8" s="94"/>
    </row>
    <row r="9" spans="1:3" x14ac:dyDescent="0.3">
      <c r="A9" s="57"/>
      <c r="B9" s="94" t="s">
        <v>57</v>
      </c>
      <c r="C9" s="94"/>
    </row>
    <row r="10" spans="1:3" x14ac:dyDescent="0.3">
      <c r="A10" s="57"/>
      <c r="B10" s="57"/>
    </row>
    <row r="11" spans="1:3" ht="30" customHeight="1" x14ac:dyDescent="0.3">
      <c r="A11" s="95" t="s">
        <v>62</v>
      </c>
      <c r="B11" s="95"/>
      <c r="C11" s="95"/>
    </row>
    <row r="12" spans="1:3" x14ac:dyDescent="0.3">
      <c r="A12" s="96"/>
      <c r="B12" s="96"/>
      <c r="C12" s="96"/>
    </row>
    <row r="13" spans="1:3" ht="26.4" x14ac:dyDescent="0.3">
      <c r="A13" s="60" t="s">
        <v>0</v>
      </c>
      <c r="B13" s="60" t="s">
        <v>1</v>
      </c>
      <c r="C13" s="61" t="s">
        <v>2</v>
      </c>
    </row>
    <row r="14" spans="1:3" ht="25.65" customHeight="1" x14ac:dyDescent="0.3">
      <c r="A14" s="60" t="s">
        <v>53</v>
      </c>
      <c r="B14" s="62" t="s">
        <v>65</v>
      </c>
      <c r="C14" s="63">
        <v>1366541</v>
      </c>
    </row>
    <row r="15" spans="1:3" x14ac:dyDescent="0.3">
      <c r="A15" s="60"/>
      <c r="B15" s="62" t="s">
        <v>9</v>
      </c>
      <c r="C15" s="63">
        <f>C18</f>
        <v>18411164</v>
      </c>
    </row>
    <row r="16" spans="1:3" ht="26.4" x14ac:dyDescent="0.3">
      <c r="A16" s="60" t="s">
        <v>55</v>
      </c>
      <c r="B16" s="64" t="s">
        <v>76</v>
      </c>
      <c r="C16" s="65">
        <f>C15</f>
        <v>18411164</v>
      </c>
    </row>
    <row r="17" spans="1:4" ht="6.6" customHeight="1" x14ac:dyDescent="0.3">
      <c r="A17" s="60"/>
      <c r="B17" s="66"/>
      <c r="C17" s="65"/>
    </row>
    <row r="18" spans="1:4" x14ac:dyDescent="0.3">
      <c r="A18" s="60" t="s">
        <v>66</v>
      </c>
      <c r="B18" s="62" t="s">
        <v>10</v>
      </c>
      <c r="C18" s="67">
        <f>C20</f>
        <v>18411164</v>
      </c>
    </row>
    <row r="19" spans="1:4" x14ac:dyDescent="0.3">
      <c r="A19" s="92" t="s">
        <v>3</v>
      </c>
      <c r="B19" s="92"/>
      <c r="C19" s="92"/>
    </row>
    <row r="20" spans="1:4" ht="26.4" x14ac:dyDescent="0.3">
      <c r="A20" s="68" t="s">
        <v>67</v>
      </c>
      <c r="B20" s="69" t="s">
        <v>54</v>
      </c>
      <c r="C20" s="70">
        <f>C22+C23+C26</f>
        <v>18411164</v>
      </c>
    </row>
    <row r="21" spans="1:4" x14ac:dyDescent="0.3">
      <c r="A21" s="97" t="s">
        <v>61</v>
      </c>
      <c r="B21" s="98"/>
      <c r="C21" s="99"/>
    </row>
    <row r="22" spans="1:4" ht="92.4" x14ac:dyDescent="0.3">
      <c r="A22" s="71" t="s">
        <v>68</v>
      </c>
      <c r="B22" s="72" t="s">
        <v>77</v>
      </c>
      <c r="C22" s="73">
        <v>18206464</v>
      </c>
    </row>
    <row r="23" spans="1:4" ht="26.4" x14ac:dyDescent="0.3">
      <c r="A23" s="71" t="s">
        <v>70</v>
      </c>
      <c r="B23" s="72" t="s">
        <v>58</v>
      </c>
      <c r="C23" s="74">
        <v>204000</v>
      </c>
    </row>
    <row r="24" spans="1:4" x14ac:dyDescent="0.3">
      <c r="A24" s="92" t="s">
        <v>40</v>
      </c>
      <c r="B24" s="93"/>
      <c r="C24" s="93"/>
    </row>
    <row r="25" spans="1:4" x14ac:dyDescent="0.3">
      <c r="A25" s="92" t="s">
        <v>59</v>
      </c>
      <c r="B25" s="93"/>
      <c r="C25" s="93"/>
    </row>
    <row r="26" spans="1:4" ht="39.6" x14ac:dyDescent="0.3">
      <c r="A26" s="71" t="s">
        <v>71</v>
      </c>
      <c r="B26" s="72" t="s">
        <v>60</v>
      </c>
      <c r="C26" s="74">
        <v>700</v>
      </c>
    </row>
    <row r="27" spans="1:4" ht="52.8" x14ac:dyDescent="0.3">
      <c r="A27" s="75" t="s">
        <v>69</v>
      </c>
      <c r="B27" s="76" t="s">
        <v>72</v>
      </c>
      <c r="C27" s="63">
        <f>C14+C15-C18</f>
        <v>1366541</v>
      </c>
      <c r="D27" s="78"/>
    </row>
    <row r="28" spans="1:4" x14ac:dyDescent="0.3">
      <c r="C28" s="77" t="s">
        <v>74</v>
      </c>
    </row>
  </sheetData>
  <mergeCells count="14">
    <mergeCell ref="A24:C24"/>
    <mergeCell ref="A25:C25"/>
    <mergeCell ref="B7:C7"/>
    <mergeCell ref="B8:C8"/>
    <mergeCell ref="B9:C9"/>
    <mergeCell ref="A11:C11"/>
    <mergeCell ref="A12:C12"/>
    <mergeCell ref="A19:C19"/>
    <mergeCell ref="A21:C21"/>
    <mergeCell ref="A1:C1"/>
    <mergeCell ref="A2:C2"/>
    <mergeCell ref="A3:C3"/>
    <mergeCell ref="A4:C4"/>
    <mergeCell ref="A5:C5"/>
  </mergeCells>
  <pageMargins left="0.78740157480314965" right="0.39370078740157483" top="0.59055118110236227" bottom="0.39370078740157483" header="0" footer="0"/>
  <pageSetup paperSize="9" scale="88" firstPageNumber="116" orientation="portrait"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Приложение № 2.7 (365)</vt:lpstr>
      <vt:lpstr>Приложение № 2.3 (1588)</vt:lpstr>
      <vt:lpstr>'Приложение № 2.3 (1588)'!Заголовки_для_печати</vt:lpstr>
      <vt:lpstr>'Приложение № 2.7 (365)'!Заголовки_для_печати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gsbp12</dc:creator>
  <cp:lastModifiedBy>Шеремет Наталья Николаевна</cp:lastModifiedBy>
  <cp:lastPrinted>2025-05-05T13:25:37Z</cp:lastPrinted>
  <dcterms:created xsi:type="dcterms:W3CDTF">2019-08-30T12:09:31Z</dcterms:created>
  <dcterms:modified xsi:type="dcterms:W3CDTF">2025-05-05T13:25:56Z</dcterms:modified>
</cp:coreProperties>
</file>